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User\AppData\Local\Temp\Rar$DIa18296.9226\"/>
    </mc:Choice>
  </mc:AlternateContent>
  <xr:revisionPtr revIDLastSave="0" documentId="13_ncr:1_{EFE9AD7A-0FC8-4EC8-888B-D39EDFC51757}" xr6:coauthVersionLast="45" xr6:coauthVersionMax="45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definedNames>
    <definedName name="_xlnm._FilterDatabase" localSheetId="0" hidden="1">Sheet1!$C$9:$R$37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41" i="1" l="1"/>
  <c r="F112" i="1"/>
  <c r="H109" i="1"/>
  <c r="I128" i="1" l="1"/>
  <c r="H128" i="1"/>
  <c r="G128" i="1" l="1"/>
  <c r="H25" i="1"/>
  <c r="H18" i="1"/>
  <c r="I18" i="1"/>
  <c r="E164" i="1" l="1"/>
  <c r="F169" i="1"/>
  <c r="D161" i="1"/>
  <c r="E155" i="1"/>
  <c r="E139" i="1"/>
  <c r="H100" i="1" l="1"/>
  <c r="H101" i="1"/>
  <c r="K86" i="1"/>
  <c r="D71" i="1" l="1"/>
  <c r="D69" i="1"/>
  <c r="E39" i="1" l="1"/>
  <c r="D39" i="1" s="1"/>
  <c r="K39" i="1"/>
  <c r="G39" i="1"/>
  <c r="J39" i="1" l="1"/>
  <c r="E53" i="1"/>
  <c r="M39" i="1"/>
  <c r="E33" i="1" l="1"/>
  <c r="J13" i="1" l="1"/>
  <c r="G13" i="1"/>
  <c r="D13" i="1"/>
  <c r="M13" i="1" l="1"/>
  <c r="E97" i="1"/>
  <c r="F97" i="1"/>
  <c r="H97" i="1"/>
  <c r="I97" i="1"/>
  <c r="K97" i="1"/>
  <c r="L97" i="1"/>
  <c r="D95" i="1"/>
  <c r="G95" i="1"/>
  <c r="J95" i="1"/>
  <c r="H47" i="1"/>
  <c r="M95" i="1" l="1"/>
  <c r="G66" i="1"/>
  <c r="J66" i="1"/>
  <c r="D66" i="1"/>
  <c r="K56" i="1"/>
  <c r="K18" i="1"/>
  <c r="K43" i="1"/>
  <c r="K44" i="1"/>
  <c r="K53" i="1" l="1"/>
  <c r="M66" i="1"/>
  <c r="K164" i="1"/>
  <c r="D133" i="1"/>
  <c r="G133" i="1"/>
  <c r="J133" i="1"/>
  <c r="L142" i="1"/>
  <c r="M90" i="1"/>
  <c r="M91" i="1"/>
  <c r="M92" i="1"/>
  <c r="J94" i="1"/>
  <c r="G94" i="1"/>
  <c r="G97" i="1" s="1"/>
  <c r="D94" i="1"/>
  <c r="D97" i="1" s="1"/>
  <c r="K114" i="1"/>
  <c r="K115" i="1"/>
  <c r="K65" i="1"/>
  <c r="M133" i="1" l="1"/>
  <c r="M94" i="1"/>
  <c r="J97" i="1"/>
  <c r="M97" i="1" s="1"/>
  <c r="M161" i="1"/>
  <c r="K55" i="1"/>
  <c r="K107" i="1" l="1"/>
  <c r="K106" i="1"/>
  <c r="K105" i="1"/>
  <c r="K103" i="1"/>
  <c r="L40" i="1" l="1"/>
  <c r="K148" i="1"/>
  <c r="L141" i="1"/>
  <c r="K11" i="1" l="1"/>
  <c r="D19" i="1"/>
  <c r="G19" i="1"/>
  <c r="D20" i="1"/>
  <c r="G20" i="1"/>
  <c r="J19" i="1"/>
  <c r="J20" i="1"/>
  <c r="M20" i="1" l="1"/>
  <c r="L169" i="1"/>
  <c r="K169" i="1"/>
  <c r="I169" i="1"/>
  <c r="H169" i="1"/>
  <c r="L162" i="1"/>
  <c r="I162" i="1"/>
  <c r="H162" i="1"/>
  <c r="F162" i="1"/>
  <c r="G162" i="1" l="1"/>
  <c r="F155" i="1"/>
  <c r="D154" i="1"/>
  <c r="G154" i="1"/>
  <c r="J154" i="1"/>
  <c r="L122" i="1"/>
  <c r="I122" i="1"/>
  <c r="H122" i="1"/>
  <c r="F122" i="1"/>
  <c r="E122" i="1"/>
  <c r="K122" i="1"/>
  <c r="H112" i="1"/>
  <c r="L89" i="1"/>
  <c r="I89" i="1"/>
  <c r="H89" i="1"/>
  <c r="F89" i="1"/>
  <c r="E89" i="1"/>
  <c r="I83" i="1"/>
  <c r="H83" i="1"/>
  <c r="F83" i="1"/>
  <c r="E83" i="1"/>
  <c r="I75" i="1"/>
  <c r="H75" i="1"/>
  <c r="F75" i="1"/>
  <c r="I53" i="1"/>
  <c r="H53" i="1"/>
  <c r="M154" i="1" l="1"/>
  <c r="E37" i="1" l="1"/>
  <c r="E16" i="1" l="1"/>
  <c r="D15" i="1"/>
  <c r="G15" i="1"/>
  <c r="J15" i="1"/>
  <c r="L83" i="1" l="1"/>
  <c r="G88" i="1" l="1"/>
  <c r="D88" i="1"/>
  <c r="J88" i="1" l="1"/>
  <c r="M88" i="1" s="1"/>
  <c r="K89" i="1"/>
  <c r="J160" i="1"/>
  <c r="G160" i="1"/>
  <c r="D160" i="1"/>
  <c r="K83" i="1"/>
  <c r="M160" i="1" l="1"/>
  <c r="J169" i="1"/>
  <c r="D167" i="1"/>
  <c r="J166" i="1"/>
  <c r="G166" i="1"/>
  <c r="E166" i="1" s="1"/>
  <c r="D166" i="1" s="1"/>
  <c r="J165" i="1"/>
  <c r="G165" i="1"/>
  <c r="E165" i="1" s="1"/>
  <c r="E169" i="1" s="1"/>
  <c r="J164" i="1"/>
  <c r="G164" i="1"/>
  <c r="D164" i="1"/>
  <c r="J159" i="1"/>
  <c r="G159" i="1"/>
  <c r="E162" i="1"/>
  <c r="J158" i="1"/>
  <c r="G158" i="1"/>
  <c r="D158" i="1"/>
  <c r="G157" i="1"/>
  <c r="D157" i="1"/>
  <c r="I155" i="1"/>
  <c r="H155" i="1"/>
  <c r="L155" i="1"/>
  <c r="J153" i="1"/>
  <c r="G153" i="1"/>
  <c r="D153" i="1"/>
  <c r="J152" i="1"/>
  <c r="G152" i="1"/>
  <c r="D152" i="1"/>
  <c r="G151" i="1"/>
  <c r="D151" i="1"/>
  <c r="J150" i="1"/>
  <c r="G150" i="1"/>
  <c r="D150" i="1"/>
  <c r="J149" i="1"/>
  <c r="G149" i="1"/>
  <c r="D149" i="1"/>
  <c r="J148" i="1"/>
  <c r="G148" i="1"/>
  <c r="D148" i="1"/>
  <c r="J147" i="1"/>
  <c r="G147" i="1"/>
  <c r="D147" i="1"/>
  <c r="J146" i="1"/>
  <c r="G146" i="1"/>
  <c r="D146" i="1"/>
  <c r="K144" i="1"/>
  <c r="I144" i="1"/>
  <c r="H144" i="1"/>
  <c r="E144" i="1"/>
  <c r="J143" i="1"/>
  <c r="G143" i="1"/>
  <c r="D143" i="1"/>
  <c r="J142" i="1"/>
  <c r="G142" i="1"/>
  <c r="D142" i="1"/>
  <c r="J141" i="1"/>
  <c r="G141" i="1"/>
  <c r="F141" i="1" s="1"/>
  <c r="D141" i="1" s="1"/>
  <c r="I139" i="1"/>
  <c r="H139" i="1"/>
  <c r="F139" i="1"/>
  <c r="J137" i="1"/>
  <c r="G137" i="1"/>
  <c r="D137" i="1"/>
  <c r="J136" i="1"/>
  <c r="G136" i="1"/>
  <c r="D136" i="1"/>
  <c r="G135" i="1"/>
  <c r="D135" i="1"/>
  <c r="J134" i="1"/>
  <c r="G134" i="1"/>
  <c r="D134" i="1"/>
  <c r="J132" i="1"/>
  <c r="G132" i="1"/>
  <c r="D132" i="1"/>
  <c r="J131" i="1"/>
  <c r="G131" i="1"/>
  <c r="D131" i="1"/>
  <c r="J130" i="1"/>
  <c r="G130" i="1"/>
  <c r="D130" i="1"/>
  <c r="J129" i="1"/>
  <c r="G129" i="1"/>
  <c r="D129" i="1"/>
  <c r="J128" i="1"/>
  <c r="D128" i="1"/>
  <c r="M126" i="1"/>
  <c r="J125" i="1"/>
  <c r="G125" i="1"/>
  <c r="D125" i="1"/>
  <c r="J124" i="1"/>
  <c r="G124" i="1"/>
  <c r="D124" i="1"/>
  <c r="J121" i="1"/>
  <c r="G121" i="1"/>
  <c r="D121" i="1"/>
  <c r="J120" i="1"/>
  <c r="G120" i="1"/>
  <c r="D120" i="1"/>
  <c r="J119" i="1"/>
  <c r="G119" i="1"/>
  <c r="D119" i="1"/>
  <c r="L117" i="1"/>
  <c r="I117" i="1"/>
  <c r="H117" i="1"/>
  <c r="F117" i="1"/>
  <c r="E117" i="1"/>
  <c r="J116" i="1"/>
  <c r="G116" i="1"/>
  <c r="D116" i="1"/>
  <c r="K117" i="1"/>
  <c r="G115" i="1"/>
  <c r="D115" i="1"/>
  <c r="J114" i="1"/>
  <c r="G114" i="1"/>
  <c r="D114" i="1"/>
  <c r="E112" i="1"/>
  <c r="J109" i="1"/>
  <c r="G109" i="1"/>
  <c r="D109" i="1"/>
  <c r="J108" i="1"/>
  <c r="G108" i="1"/>
  <c r="D108" i="1"/>
  <c r="J107" i="1"/>
  <c r="G107" i="1"/>
  <c r="D107" i="1"/>
  <c r="J106" i="1"/>
  <c r="G106" i="1"/>
  <c r="D106" i="1"/>
  <c r="J105" i="1"/>
  <c r="G105" i="1"/>
  <c r="D105" i="1"/>
  <c r="K112" i="1"/>
  <c r="J104" i="1"/>
  <c r="G104" i="1"/>
  <c r="D104" i="1"/>
  <c r="I112" i="1"/>
  <c r="J102" i="1"/>
  <c r="G102" i="1"/>
  <c r="D102" i="1"/>
  <c r="J101" i="1"/>
  <c r="G101" i="1"/>
  <c r="D101" i="1"/>
  <c r="J100" i="1"/>
  <c r="G100" i="1"/>
  <c r="D100" i="1"/>
  <c r="J99" i="1"/>
  <c r="G99" i="1"/>
  <c r="D99" i="1"/>
  <c r="G89" i="1"/>
  <c r="D89" i="1"/>
  <c r="J87" i="1"/>
  <c r="G87" i="1"/>
  <c r="D87" i="1"/>
  <c r="J86" i="1"/>
  <c r="G86" i="1"/>
  <c r="D86" i="1"/>
  <c r="J85" i="1"/>
  <c r="G85" i="1"/>
  <c r="D85" i="1"/>
  <c r="G83" i="1"/>
  <c r="J82" i="1"/>
  <c r="G82" i="1"/>
  <c r="D82" i="1"/>
  <c r="J81" i="1"/>
  <c r="G81" i="1"/>
  <c r="D81" i="1"/>
  <c r="J80" i="1"/>
  <c r="G80" i="1"/>
  <c r="D80" i="1"/>
  <c r="J79" i="1"/>
  <c r="G79" i="1"/>
  <c r="D79" i="1"/>
  <c r="J78" i="1"/>
  <c r="G78" i="1"/>
  <c r="D78" i="1"/>
  <c r="G75" i="1"/>
  <c r="J74" i="1"/>
  <c r="G74" i="1"/>
  <c r="D74" i="1"/>
  <c r="J73" i="1"/>
  <c r="G73" i="1"/>
  <c r="D73" i="1"/>
  <c r="J72" i="1"/>
  <c r="G72" i="1"/>
  <c r="D72" i="1"/>
  <c r="J71" i="1"/>
  <c r="G71" i="1"/>
  <c r="J70" i="1"/>
  <c r="G70" i="1"/>
  <c r="D70" i="1"/>
  <c r="J69" i="1"/>
  <c r="G69" i="1"/>
  <c r="J68" i="1"/>
  <c r="G68" i="1"/>
  <c r="D68" i="1"/>
  <c r="J67" i="1"/>
  <c r="G67" i="1"/>
  <c r="D67" i="1"/>
  <c r="J65" i="1"/>
  <c r="G65" i="1"/>
  <c r="D65" i="1"/>
  <c r="G64" i="1"/>
  <c r="D64" i="1"/>
  <c r="J63" i="1"/>
  <c r="G63" i="1"/>
  <c r="D63" i="1"/>
  <c r="J62" i="1"/>
  <c r="G62" i="1"/>
  <c r="D62" i="1"/>
  <c r="L60" i="1"/>
  <c r="K60" i="1"/>
  <c r="I60" i="1"/>
  <c r="H60" i="1"/>
  <c r="F60" i="1"/>
  <c r="E60" i="1"/>
  <c r="J59" i="1"/>
  <c r="G59" i="1"/>
  <c r="D59" i="1"/>
  <c r="L57" i="1"/>
  <c r="I57" i="1"/>
  <c r="H57" i="1"/>
  <c r="F57" i="1"/>
  <c r="J56" i="1"/>
  <c r="G56" i="1"/>
  <c r="D56" i="1"/>
  <c r="G55" i="1"/>
  <c r="D55" i="1"/>
  <c r="G53" i="1"/>
  <c r="J51" i="1"/>
  <c r="G51" i="1"/>
  <c r="D51" i="1"/>
  <c r="J50" i="1"/>
  <c r="G50" i="1"/>
  <c r="D50" i="1"/>
  <c r="J49" i="1"/>
  <c r="G49" i="1"/>
  <c r="D49" i="1"/>
  <c r="J48" i="1"/>
  <c r="G48" i="1"/>
  <c r="D48" i="1"/>
  <c r="J47" i="1"/>
  <c r="M47" i="1" s="1"/>
  <c r="G47" i="1"/>
  <c r="D47" i="1"/>
  <c r="J46" i="1"/>
  <c r="G46" i="1"/>
  <c r="D46" i="1"/>
  <c r="L53" i="1"/>
  <c r="G45" i="1"/>
  <c r="J44" i="1"/>
  <c r="G44" i="1"/>
  <c r="D44" i="1"/>
  <c r="J43" i="1"/>
  <c r="G43" i="1"/>
  <c r="D43" i="1"/>
  <c r="J42" i="1"/>
  <c r="G42" i="1"/>
  <c r="D42" i="1"/>
  <c r="J40" i="1"/>
  <c r="G40" i="1"/>
  <c r="D40" i="1"/>
  <c r="L37" i="1"/>
  <c r="K37" i="1"/>
  <c r="I37" i="1"/>
  <c r="H37" i="1"/>
  <c r="F37" i="1"/>
  <c r="J36" i="1"/>
  <c r="G36" i="1"/>
  <c r="D36" i="1"/>
  <c r="J35" i="1"/>
  <c r="G35" i="1"/>
  <c r="D35" i="1"/>
  <c r="J31" i="1"/>
  <c r="G31" i="1"/>
  <c r="D31" i="1"/>
  <c r="G30" i="1"/>
  <c r="D30" i="1"/>
  <c r="G29" i="1"/>
  <c r="G28" i="1"/>
  <c r="J27" i="1"/>
  <c r="G27" i="1"/>
  <c r="D27" i="1"/>
  <c r="G26" i="1"/>
  <c r="D26" i="1"/>
  <c r="J25" i="1"/>
  <c r="G25" i="1"/>
  <c r="D25" i="1"/>
  <c r="J24" i="1"/>
  <c r="G24" i="1"/>
  <c r="D24" i="1"/>
  <c r="G23" i="1"/>
  <c r="D23" i="1"/>
  <c r="J22" i="1"/>
  <c r="G22" i="1"/>
  <c r="D22" i="1"/>
  <c r="J21" i="1"/>
  <c r="G21" i="1"/>
  <c r="D21" i="1"/>
  <c r="J18" i="1"/>
  <c r="L16" i="1"/>
  <c r="I16" i="1"/>
  <c r="H16" i="1"/>
  <c r="F16" i="1"/>
  <c r="J14" i="1"/>
  <c r="G14" i="1"/>
  <c r="D14" i="1"/>
  <c r="K16" i="1"/>
  <c r="J12" i="1"/>
  <c r="G12" i="1"/>
  <c r="D12" i="1"/>
  <c r="J11" i="1"/>
  <c r="G11" i="1"/>
  <c r="D11" i="1"/>
  <c r="M146" i="1" l="1"/>
  <c r="M40" i="1"/>
  <c r="M166" i="1"/>
  <c r="D165" i="1"/>
  <c r="M165" i="1" s="1"/>
  <c r="D169" i="1"/>
  <c r="F144" i="1"/>
  <c r="M86" i="1"/>
  <c r="M67" i="1"/>
  <c r="M68" i="1"/>
  <c r="M69" i="1"/>
  <c r="M164" i="1"/>
  <c r="M85" i="1"/>
  <c r="G37" i="1"/>
  <c r="J151" i="1"/>
  <c r="M151" i="1" s="1"/>
  <c r="K155" i="1"/>
  <c r="J155" i="1" s="1"/>
  <c r="D155" i="1"/>
  <c r="K162" i="1"/>
  <c r="J162" i="1" s="1"/>
  <c r="M158" i="1"/>
  <c r="K139" i="1"/>
  <c r="D60" i="1"/>
  <c r="J135" i="1"/>
  <c r="M135" i="1" s="1"/>
  <c r="L139" i="1"/>
  <c r="J103" i="1"/>
  <c r="L112" i="1"/>
  <c r="J112" i="1" s="1"/>
  <c r="J157" i="1"/>
  <c r="M157" i="1" s="1"/>
  <c r="D122" i="1"/>
  <c r="G16" i="1"/>
  <c r="H33" i="1"/>
  <c r="J117" i="1"/>
  <c r="K75" i="1"/>
  <c r="L75" i="1"/>
  <c r="D83" i="1"/>
  <c r="D117" i="1"/>
  <c r="E75" i="1"/>
  <c r="G57" i="1"/>
  <c r="G122" i="1"/>
  <c r="L33" i="1"/>
  <c r="M132" i="1"/>
  <c r="D18" i="1"/>
  <c r="M18" i="1" s="1"/>
  <c r="F33" i="1"/>
  <c r="J16" i="1"/>
  <c r="I33" i="1"/>
  <c r="M129" i="1"/>
  <c r="J23" i="1"/>
  <c r="M22" i="1" s="1"/>
  <c r="K33" i="1"/>
  <c r="F53" i="1"/>
  <c r="J26" i="1"/>
  <c r="M26" i="1" s="1"/>
  <c r="D37" i="1"/>
  <c r="G117" i="1"/>
  <c r="D16" i="1"/>
  <c r="J45" i="1"/>
  <c r="K57" i="1"/>
  <c r="J57" i="1" s="1"/>
  <c r="D144" i="1"/>
  <c r="G144" i="1"/>
  <c r="D159" i="1"/>
  <c r="M159" i="1" s="1"/>
  <c r="J89" i="1"/>
  <c r="M89" i="1" s="1"/>
  <c r="M130" i="1"/>
  <c r="J30" i="1"/>
  <c r="M30" i="1" s="1"/>
  <c r="M128" i="1"/>
  <c r="J28" i="1"/>
  <c r="M28" i="1" s="1"/>
  <c r="G60" i="1"/>
  <c r="J83" i="1"/>
  <c r="M149" i="1"/>
  <c r="M72" i="1"/>
  <c r="M79" i="1"/>
  <c r="M101" i="1"/>
  <c r="M119" i="1"/>
  <c r="M121" i="1"/>
  <c r="M137" i="1"/>
  <c r="M147" i="1"/>
  <c r="M81" i="1"/>
  <c r="M107" i="1"/>
  <c r="M114" i="1"/>
  <c r="M125" i="1"/>
  <c r="M142" i="1"/>
  <c r="M104" i="1"/>
  <c r="M116" i="1"/>
  <c r="M152" i="1"/>
  <c r="M153" i="1"/>
  <c r="M102" i="1"/>
  <c r="M105" i="1"/>
  <c r="M131" i="1"/>
  <c r="M143" i="1"/>
  <c r="J37" i="1"/>
  <c r="M106" i="1"/>
  <c r="M120" i="1"/>
  <c r="M136" i="1"/>
  <c r="L144" i="1"/>
  <c r="J144" i="1" s="1"/>
  <c r="M148" i="1"/>
  <c r="G18" i="1"/>
  <c r="E57" i="1"/>
  <c r="M99" i="1"/>
  <c r="G103" i="1"/>
  <c r="G112" i="1"/>
  <c r="J122" i="1"/>
  <c r="G169" i="1"/>
  <c r="G139" i="1"/>
  <c r="D162" i="1"/>
  <c r="M169" i="1"/>
  <c r="M100" i="1"/>
  <c r="M134" i="1"/>
  <c r="M141" i="1"/>
  <c r="G155" i="1"/>
  <c r="D29" i="1"/>
  <c r="M108" i="1"/>
  <c r="M124" i="1"/>
  <c r="M109" i="1"/>
  <c r="M11" i="1"/>
  <c r="J60" i="1"/>
  <c r="M150" i="1"/>
  <c r="J29" i="1"/>
  <c r="J64" i="1"/>
  <c r="M64" i="1" s="1"/>
  <c r="M78" i="1"/>
  <c r="M59" i="1"/>
  <c r="M80" i="1"/>
  <c r="M12" i="1"/>
  <c r="M35" i="1"/>
  <c r="M65" i="1"/>
  <c r="M73" i="1"/>
  <c r="M82" i="1"/>
  <c r="M50" i="1"/>
  <c r="M49" i="1"/>
  <c r="M56" i="1"/>
  <c r="M62" i="1"/>
  <c r="M36" i="1"/>
  <c r="M70" i="1"/>
  <c r="M74" i="1"/>
  <c r="M71" i="1"/>
  <c r="M63" i="1"/>
  <c r="M46" i="1"/>
  <c r="M51" i="1"/>
  <c r="M21" i="1"/>
  <c r="M31" i="1"/>
  <c r="M25" i="1"/>
  <c r="M14" i="1"/>
  <c r="M24" i="1"/>
  <c r="M44" i="1"/>
  <c r="M43" i="1"/>
  <c r="M27" i="1"/>
  <c r="M42" i="1"/>
  <c r="D103" i="1"/>
  <c r="D28" i="1"/>
  <c r="J55" i="1"/>
  <c r="M55" i="1" s="1"/>
  <c r="D45" i="1"/>
  <c r="J115" i="1"/>
  <c r="M115" i="1" s="1"/>
  <c r="D112" i="1" l="1"/>
  <c r="D139" i="1"/>
  <c r="D75" i="1"/>
  <c r="D57" i="1"/>
  <c r="M57" i="1" s="1"/>
  <c r="D53" i="1"/>
  <c r="M29" i="1"/>
  <c r="M162" i="1"/>
  <c r="M60" i="1"/>
  <c r="M103" i="1"/>
  <c r="G33" i="1"/>
  <c r="M155" i="1"/>
  <c r="M122" i="1"/>
  <c r="M117" i="1"/>
  <c r="M16" i="1"/>
  <c r="M37" i="1"/>
  <c r="M83" i="1"/>
  <c r="J139" i="1"/>
  <c r="J75" i="1"/>
  <c r="M112" i="1"/>
  <c r="D33" i="1"/>
  <c r="J33" i="1"/>
  <c r="M45" i="1"/>
  <c r="J53" i="1"/>
  <c r="M144" i="1"/>
  <c r="B29" i="1"/>
  <c r="M139" i="1" l="1"/>
  <c r="M75" i="1"/>
  <c r="M53" i="1"/>
  <c r="M33" i="1"/>
</calcChain>
</file>

<file path=xl/sharedStrings.xml><?xml version="1.0" encoding="utf-8"?>
<sst xmlns="http://schemas.openxmlformats.org/spreadsheetml/2006/main" count="433" uniqueCount="365">
  <si>
    <t>ფორმა №13</t>
  </si>
  <si>
    <t>ინფორმაცია</t>
  </si>
  <si>
    <t>შესრულებული სამუშაოები</t>
  </si>
  <si>
    <t>ადგ.დაფინანსებით</t>
  </si>
  <si>
    <t>სახ.დაფინანსებით</t>
  </si>
  <si>
    <t>ადგ.დაფინანს.</t>
  </si>
  <si>
    <t xml:space="preserve"> სახ.დაფინანს.</t>
  </si>
  <si>
    <t>სულ ფაქტი</t>
  </si>
  <si>
    <t>ფაქტი ადგ.დაფინანს.</t>
  </si>
  <si>
    <t>ფაქტი სახ.დაფინანს.</t>
  </si>
  <si>
    <t>სამუშაოთა შესრულების ვადები</t>
  </si>
  <si>
    <t xml:space="preserve">ხელშეკრულების ნომერი </t>
  </si>
  <si>
    <t>მომწოდებელი</t>
  </si>
  <si>
    <t>შენიშვნა</t>
  </si>
  <si>
    <t>სულ</t>
  </si>
  <si>
    <t>02 01 01 01</t>
  </si>
  <si>
    <t>გზების მიდინარე შეკეთება</t>
  </si>
  <si>
    <t>მუნიციპალიტეტის ტერიტორიაზე არსებული გზების ორმოული შეკეთების სამუშაოები</t>
  </si>
  <si>
    <t>შპს ,,გარდაბნის  საგზაო სამმართველო"</t>
  </si>
  <si>
    <t>02 01 02</t>
  </si>
  <si>
    <t>ახალი გზების მშენებლობა</t>
  </si>
  <si>
    <t>სს ,,კავკასავტომაგისტრალი"</t>
  </si>
  <si>
    <t>89</t>
  </si>
  <si>
    <t>92/5</t>
  </si>
  <si>
    <t>92/4</t>
  </si>
  <si>
    <t>02 01 03</t>
  </si>
  <si>
    <t>საგზაო ნიშნები და უსაფრთხოება</t>
  </si>
  <si>
    <t>101/1</t>
  </si>
  <si>
    <t>02 02 01</t>
  </si>
  <si>
    <t>სასმელი წყლის სისტემის რეაბილიტაცია</t>
  </si>
  <si>
    <t>ს.მ.</t>
  </si>
  <si>
    <t>02 03 01</t>
  </si>
  <si>
    <t>გარე განათების ქსელის ექსპლოატაცია</t>
  </si>
  <si>
    <t>02 03 02</t>
  </si>
  <si>
    <t>გარე განათების ახალი წერტილების მოწყობა</t>
  </si>
  <si>
    <t>02 04</t>
  </si>
  <si>
    <t>ავარიული შენობების და სახლების რეაბილიტაცია</t>
  </si>
  <si>
    <t>71</t>
  </si>
  <si>
    <t>02 05</t>
  </si>
  <si>
    <t>კეთილმოწყობა</t>
  </si>
  <si>
    <t>02 05 01</t>
  </si>
  <si>
    <t>საზოგადოებრივი სივრცეების მოწყობა-რეაბილიტაცია, ექსპლოატაცია</t>
  </si>
  <si>
    <t>22</t>
  </si>
  <si>
    <t>ი/მ თორნიკე ფართლაძე</t>
  </si>
  <si>
    <t>02 06</t>
  </si>
  <si>
    <t>სარწყავი არხების და ნაპირსამაგრი ნაგებობების მოწყობა, რეაბილიტაცია და ექსპლოატაცია</t>
  </si>
  <si>
    <t>02 07</t>
  </si>
  <si>
    <t>სასაფლაოების მოვლა და შემოღობვა</t>
  </si>
  <si>
    <t xml:space="preserve">02 08 </t>
  </si>
  <si>
    <t>სოფლის მხარდაჭერის პროგრამა</t>
  </si>
  <si>
    <t>03 01 01</t>
  </si>
  <si>
    <t>დასუფთავება და ნარჩენების გატანა</t>
  </si>
  <si>
    <t>03 02</t>
  </si>
  <si>
    <t>მწვანე ნარგავების მოვლა-პატრონობა, განვითარება</t>
  </si>
  <si>
    <t>03 03</t>
  </si>
  <si>
    <t>კაპიტალური დაბანდებანი დასუფთავების სფეროში</t>
  </si>
  <si>
    <t>04 02</t>
  </si>
  <si>
    <t>სკოლამდელი დაწესებულებების რეაბილიტაცია, მშენებლობა</t>
  </si>
  <si>
    <t>04 04</t>
  </si>
  <si>
    <t>საჯარო სკოლების მცირე სარეაბილიტაციო სამუშაოები და მოსწავლეთა ტრანსპორტირების უზრუნველყოფა</t>
  </si>
  <si>
    <t>05 01 03</t>
  </si>
  <si>
    <t>სპორტული ობიექტების აღჭურვა, რეაბილიტაცია, მშენებლობა</t>
  </si>
  <si>
    <t>05 02 02</t>
  </si>
  <si>
    <t>კულტურის ობიექტების აღჭურვა, რეაბილიტაცია, მშენებლობა</t>
  </si>
  <si>
    <t>06 01 02</t>
  </si>
  <si>
    <t>სოფლის ამბულატორიების ხელშეწყობა და ჯანდაცვის ობიექტების მშენებლობა-რეაბილიტაცია</t>
  </si>
  <si>
    <t xml:space="preserve"> შპს ნიუ გრუპი</t>
  </si>
  <si>
    <t>ქ.საგარეჯოში მ.კოსტავას ქუჩაზე სანიაღვრე არხების მოწყობის სამუშაოები</t>
  </si>
  <si>
    <t>138</t>
  </si>
  <si>
    <t>145/1</t>
  </si>
  <si>
    <t>15.11.2022-31.12.2022</t>
  </si>
  <si>
    <t>168</t>
  </si>
  <si>
    <t>ქ.საგარეჯოში დავით აღმაშენებლის ქუჩის საახალწლო გაფორმება/განათების სამუშაოების შესყიდვა</t>
  </si>
  <si>
    <t>ი/მ ვახტანგი ესაიაშვილი</t>
  </si>
  <si>
    <t>150</t>
  </si>
  <si>
    <t>ი/მ ლერი ვერძაძე</t>
  </si>
  <si>
    <t>სამი თვის.დაფინან. %</t>
  </si>
  <si>
    <t xml:space="preserve"> მრავალბინიანი  საცხოვრებელი  სახლის საპროექტო სახარჯთაღრიცხვო დოკუმენტაციის  შედგენის  ღირებულება</t>
  </si>
  <si>
    <t>27.05.2022-31.03.2023</t>
  </si>
  <si>
    <t>შპს შპს New Energy</t>
  </si>
  <si>
    <t>მუნიციპალიტეტის  ბალანსზე არსებული  საგარეჯოში კახეთის გზატკეცილის N19 და  N19ა-ში  მდებარე მრავალბინიანი საცხოვრებელი სახლების სახურავის მოწყობის სამუშაოები</t>
  </si>
  <si>
    <t>3/1</t>
  </si>
  <si>
    <t>შპს შპს სანი</t>
  </si>
  <si>
    <t>143</t>
  </si>
  <si>
    <t>04.11.2022-06.01.2023</t>
  </si>
  <si>
    <t>ქ.საგარეჯოში კახეთის გზატკეცილი#11 მრავალბინიანი საცხოვრებელი სახლის სარეაბილიტაციო სამუშაოები</t>
  </si>
  <si>
    <t>შპს მშენებელი 2016</t>
  </si>
  <si>
    <t>22/8</t>
  </si>
  <si>
    <t>ქ.საგარეჯოში ჭანტურიას ქუჩის მოასფალტების სამუშაოები N75_მთავრობის_განკ._17/01/2022</t>
  </si>
  <si>
    <t>05.07.2022-04.10.2022</t>
  </si>
  <si>
    <t xml:space="preserve"> შპს კავკას როუდი</t>
  </si>
  <si>
    <t>22.03.2022-31.12.2022</t>
  </si>
  <si>
    <t>37</t>
  </si>
  <si>
    <t>29.06.2022-28.09.2022</t>
  </si>
  <si>
    <t>შემოსავალი ხელშეკრულების პირობების დარღვევის გამო დაკისრებული პირგასამტეხლოდან(ს/კ 238109202  სს"კავკასავტომაგისტრალი")</t>
  </si>
  <si>
    <t xml:space="preserve"> ს.მზისგულში სკოლასთან მისასვლელი ქუჩის მოასფალტების სამუშაოები</t>
  </si>
  <si>
    <t>05.07.2022-03.11.2022</t>
  </si>
  <si>
    <t>28.12.2022-30.03.2023</t>
  </si>
  <si>
    <t>ქუჩების გარეგანათებაზე დახარჯული ელენერგიის ხარჯი. აბ № 9700153353,9610000312,9610000301,9610000121,9310008652,9701837917, 9310021290.</t>
  </si>
  <si>
    <t>სს სს ეპ ჯორჯია მიწოდება</t>
  </si>
  <si>
    <t>წერილი #: 413-18012023-70640</t>
  </si>
  <si>
    <t>მუნიციპალიტეტის სოფლებსა და ქ.საგარეჯოში ქუჩების გარე განათების ტექნიკური მომსახურების შესყიდვა</t>
  </si>
  <si>
    <t>1</t>
  </si>
  <si>
    <t>25.05.2022-31.01.2023</t>
  </si>
  <si>
    <t>70</t>
  </si>
  <si>
    <t>სასარგებლო წიაღისეულის მოპოვების ლიცენზიისგან 3 თვით განთავისუფლების საფასური</t>
  </si>
  <si>
    <t>წერილი #: 1351-01022023-67410;</t>
  </si>
  <si>
    <t>ქ.საგარეჯოსა და მუნიციპალიტეტის  სოფლების (გიორგიწმინდა,ნინოწმინდა,წყაროსთავი,პატარძეული, თოხლიაური და ხაშმიდან) საყოფაცხოვრებო ნარჩენების გატანა</t>
  </si>
  <si>
    <t>შპს შპს პროგრესი- 2011</t>
  </si>
  <si>
    <t>1/1</t>
  </si>
  <si>
    <t>ქ.საგარეჯოს ქუჩების დასუფთავება და დაგვა, წყალსადინარი არხების გაწმენდა,ცენტრალური  ქუჩებისა  და ტროტუარების თოვლისგან გაწმენდის  მომსახურება</t>
  </si>
  <si>
    <t>168/1</t>
  </si>
  <si>
    <t>შპს შპს პარამეტრი</t>
  </si>
  <si>
    <t>146/1</t>
  </si>
  <si>
    <t>სკვერების მოწყობის საპროექტო სახარჯთაღრიცხვო დოკუმენტაციის შდგენის ღირებულება</t>
  </si>
  <si>
    <t>მერიის ბალანსზე არსებული ვიდეოსათვალთვალო კამერების მოვლა-პატრონობის მომსახურება</t>
  </si>
  <si>
    <t xml:space="preserve"> შპს დელტა კონსალტინგი</t>
  </si>
  <si>
    <t>25.08.2022-31.03.2023</t>
  </si>
  <si>
    <t>მუნიციპალიტეტის ტერიტორიაზე მდებარე უძრავი ქონების საკადასტრო აზომვითი-აგეგმვითი ნახაზების შედგენის მომსახურება</t>
  </si>
  <si>
    <t>სოფელ ხაშმში სადრენაჟე არხის მოწყობის სამუშაოები</t>
  </si>
  <si>
    <t>1/2</t>
  </si>
  <si>
    <t>შემოსავალი ხელშეკრულების პირობების დარღვევის გამო დაკისრებული პირგასამტეხლოდან(ს/კ 400118047 შპს "მილენიუმ ბილდერს გრუპი")</t>
  </si>
  <si>
    <t xml:space="preserve"> შპს მილენიუმ ბილდერს გრუპ</t>
  </si>
  <si>
    <t xml:space="preserve"> შპს  იო-ბულდინგი</t>
  </si>
  <si>
    <t>18.03.2022-31.12.2022</t>
  </si>
  <si>
    <t>35</t>
  </si>
  <si>
    <t xml:space="preserve"> შპს ბინუ</t>
  </si>
  <si>
    <t>4</t>
  </si>
  <si>
    <t>131</t>
  </si>
  <si>
    <t>შპს ''მაგოილი''</t>
  </si>
  <si>
    <t>ს.კაკაბეთში #1 სკოლამდელი აღზრდის დაწესებულების ეზოს კეთილმოწყობის სამუშაოები</t>
  </si>
  <si>
    <t>14.12.2022-15.03.2023</t>
  </si>
  <si>
    <t>159</t>
  </si>
  <si>
    <t xml:space="preserve"> შპს მეგა - 8</t>
  </si>
  <si>
    <t xml:space="preserve"> ს.დიდი ჩაილურის სკოლამდელი აღზრდის დაწესებულების  რეაბილიტაცია</t>
  </si>
  <si>
    <t>87/4</t>
  </si>
  <si>
    <t>27.06.2022-26.09.2022</t>
  </si>
  <si>
    <t>საჭირო საპროექტო-სახარჯთაღრიცხვო დოკუმენტაციის შედგენის მომსახურების შესყიდვა.</t>
  </si>
  <si>
    <t>ი.მ.ლერი ვერძაძე</t>
  </si>
  <si>
    <t>სასამართლოს მიერ დაკისრებული თანხის  გადახდა( სამონტაჟო სამუშაოების ღირებულება აბ #2113552178 -    1008.10ლ.,აბ. #2112576141 -  535.97ლ)</t>
  </si>
  <si>
    <t xml:space="preserve"> შპს სოკარ ჯორჯია გაზი</t>
  </si>
  <si>
    <t>სასამართლოს გადაწყვეტილება #: 2/219-2020; თარიღი: 27/01/2023</t>
  </si>
  <si>
    <t>სოფლის ამბულატორიების ხელშეწყობა (უდაბნოს ექიმის მომსახურება)</t>
  </si>
  <si>
    <t>116/1</t>
  </si>
  <si>
    <t>ი/მ ალექსანდრე დიღმელაშვილი</t>
  </si>
  <si>
    <t>ს.გორანასა და იკვლივ გორანსთან ხიდის მშენებლობა  N277_მთავრობის_განკ._15/02/2022</t>
  </si>
  <si>
    <t>ს.რუსიანში არსებული სკვერის რეაბილიტაცია N277_მთავრობის_განკ._15/02/2022</t>
  </si>
  <si>
    <t>ს.გომბორში მემორიალის რეაბილიტაციის სამუშაოები N277_მთავრობის_განკ._15/02/2022</t>
  </si>
  <si>
    <t>ს.სასადილოსა და ს.ოთარაანის სასმელი წყლის სათავე ნაგებობის მოწყობის სამუშაოები N 277_მთავრობის_განკ._15/02/2022</t>
  </si>
  <si>
    <t>104/2</t>
  </si>
  <si>
    <t>ი/მ ზურაბ დევდარიანი</t>
  </si>
  <si>
    <t>ს.ასკილაურში სასმელი წყლის სათავის რეაბილიტაცია  N277_მთავრობის_განკ._15/02/2022</t>
  </si>
  <si>
    <t>ს.ბოტკოში სასმელი წყლის სისტემის და სათავის რეაბილიტაციის სამუშაოები  N277_მთავრობის_განკ._15/02/2022</t>
  </si>
  <si>
    <t>ს.ვაშლიანში სასმელი წყლის სათავის რეაბილიტაციის სამუშაოები  N277_მთავრობის_განკ._15/02/2022</t>
  </si>
  <si>
    <t>159/1</t>
  </si>
  <si>
    <t>შპს, ფერმო ფენსი</t>
  </si>
  <si>
    <t>ქ.საგარეჯოში ცენტრალური  სტადიონისთვის ინვენტარის შესყიდვა თანმდევი მონტაჟით</t>
  </si>
  <si>
    <t>ქ.საგარეჯოში კახეთის გზატკეცილი#11-13-ში არსებული სპორტული მოედნის სარეაბილიტაციო სამუშაოები</t>
  </si>
  <si>
    <t>28.10.2022-30.12.2022</t>
  </si>
  <si>
    <t>შ.პ.ს. ,,პარმა"</t>
  </si>
  <si>
    <t>141/1</t>
  </si>
  <si>
    <t>ქ.საგარეჯოში მერაბ კოსტავას ქუჩის N14-16-ში არსებული სპორტული მოედნის სარეაბილიტაციო სამუშაოები</t>
  </si>
  <si>
    <t>შპს შპს ელკო</t>
  </si>
  <si>
    <t>21.01.2022-31.12.2022</t>
  </si>
  <si>
    <t>8/4</t>
  </si>
  <si>
    <t>წერილი #: 413-18012023-70640; თარიღი: 18/01/2023</t>
  </si>
  <si>
    <t>01.03.2021-30/05/2021-პირველი ეტაპი 31/03/2022 - მეორე ეტაპი</t>
  </si>
  <si>
    <t>21</t>
  </si>
  <si>
    <t xml:space="preserve"> შპს თერგი</t>
  </si>
  <si>
    <t>სოფ გომბორის წყალსადენი ქსელის ჭაბურღილის სრულფასოვანი ფუნქციონირებისთვის ახალი ელ აღრიცხვ. კვანძის მოწყობა</t>
  </si>
  <si>
    <t>სს "ენერგო-პრო-ჯორჯია"</t>
  </si>
  <si>
    <t>წერილი #: 1489-03022023-25233; თარიღი: 03/02/2023</t>
  </si>
  <si>
    <t>შპს ახალი მშენებელი 2019</t>
  </si>
  <si>
    <t>17</t>
  </si>
  <si>
    <t>99/1</t>
  </si>
  <si>
    <t>შპს ,,თერგი"</t>
  </si>
  <si>
    <t xml:space="preserve"> სოფ. მარიამჯვარში სატუმბი სადგურის,რეზერვუარის  და მაგისტრალური  მილსადენის  მოწყობის  სამუშაოები</t>
  </si>
  <si>
    <t>18.07.2022-17.10.2022</t>
  </si>
  <si>
    <t>ს.პალდოში სარწყავი სისტემის რეაბილიტაციის სამუშაოები</t>
  </si>
  <si>
    <t>110/2</t>
  </si>
  <si>
    <t>შპს შპს ბურღი</t>
  </si>
  <si>
    <t>ს.უდაბნოს სასაფლაოს შემოღობვის სამუშაოები  277_მთავრობის_განკ._15/02/2022</t>
  </si>
  <si>
    <t>ს.ყანდაურაში არსებული სკვერის რეაბილიტაციის სამუშაოები  277_მთავრობის_განკ._15/02/2022</t>
  </si>
  <si>
    <t>22/3</t>
  </si>
  <si>
    <t>შპს შპს გილემი</t>
  </si>
  <si>
    <t>ს.ხაშმში მწერალ რ.ინანიშვილის სახლ-მუზეუმის რეკონსტრუქცია-აღდგენის სამუშაოები</t>
  </si>
  <si>
    <t>ი/მ დავითი კავთუაშვილი</t>
  </si>
  <si>
    <t>67/1</t>
  </si>
  <si>
    <t>ს.დიდი ჩაილურის ტრადიციული სასოფლო დღესასწაულისთვის"ბერიკაობა" ბიოტუალეტებით მომსახურების შესყიდვა</t>
  </si>
  <si>
    <t>25/1</t>
  </si>
  <si>
    <t xml:space="preserve"> შპს  ჰასი საქართველო</t>
  </si>
  <si>
    <t xml:space="preserve"> შპს გილემი</t>
  </si>
  <si>
    <t>ქ. საგარეჯოში კოსტავას ქ. N12 მრავალბინიანი საცხოვრებელი სახლის ფასადისა და სახურავის რეაბილიტაცია 2475_მთავრობის_განკ._29/12/2022</t>
  </si>
  <si>
    <t>22/4</t>
  </si>
  <si>
    <t>შემოსავალი ხელშეკრულების პირობების დარღვევის გამო დაკისრებული პირგასამტეხლოდან (ს/კ 238109202  სს"კავკასავტომაგისტრალი")</t>
  </si>
  <si>
    <t>ქ.საგარეჯოში წიფლისხევის ქუჩის მოასფალტების სამუშაოები</t>
  </si>
  <si>
    <t>77/3</t>
  </si>
  <si>
    <t xml:space="preserve"> ს.პატარძეულში ე.წ."ყუშიტაანთ უბნის" გზის მოასფალტების სამუშაოები</t>
  </si>
  <si>
    <t xml:space="preserve"> ს.პატარძეულში 22-ე ქუჩის რეაბილიტაციის სამუშაოები</t>
  </si>
  <si>
    <t>23/2</t>
  </si>
  <si>
    <t>ს.კაკაბეთში გარე განათების ქსელის სამუშაოების დასრულებისთვის  200მ ელ.სადენის შესყიდვა</t>
  </si>
  <si>
    <t>27/1</t>
  </si>
  <si>
    <t>შპს  გეგა 2018</t>
  </si>
  <si>
    <t>ქ.საგარეჯოს კულტურის სახლის გათბობა-ვენტილაციის მოწყობის სამუშაოები</t>
  </si>
  <si>
    <t>33</t>
  </si>
  <si>
    <t>შპს ინტექსი</t>
  </si>
  <si>
    <t>02 07 01</t>
  </si>
  <si>
    <t>სასაფლაოების მოვლა შემოღობვა</t>
  </si>
  <si>
    <t>ს.უდაბნოს სოფლის სასაფლაოს შემოღობვის სამუშაოები</t>
  </si>
  <si>
    <t>10</t>
  </si>
  <si>
    <t>შპს ევრო-ალიანსი</t>
  </si>
  <si>
    <t>ს.დიდი ჩაილურის სკოლამდელი აღზრდის დაწესებულებაში სასმელი წყლის ავზის შესაფუთად 2 ცალი (24კვ.მ) მინა-ბოჭკოს შესყიდვა</t>
  </si>
  <si>
    <t>ს.დიდი ჩაილურის სკოლამდელი დაწესებულების ელ.მომარაგებისთვის 90მ ელ.სადენის შესყიდვა</t>
  </si>
  <si>
    <t>შპს  გეგა 2019</t>
  </si>
  <si>
    <t>შპს არქიტრავი</t>
  </si>
  <si>
    <t>170</t>
  </si>
  <si>
    <t>ს.გომბორში სსიპ საგანგანგებო სიტუაციების კორდინაციისა და გადაუდებელი დახმარ.ცენტრის შენობაში ცენტრ.გათბობის სისტემის მონტაჟის სამუშაოები</t>
  </si>
  <si>
    <t>5/1</t>
  </si>
  <si>
    <t xml:space="preserve"> შპს ანგი-56</t>
  </si>
  <si>
    <t>ქ.საგარეჯოში კიკვიძის ქუჩაზე ე.წ. "ზვარეს" ტერიტორიაზე არს.სპორტული მოედნის  სარეაბილიტაციო სამუშაოები</t>
  </si>
  <si>
    <t>139/2</t>
  </si>
  <si>
    <t xml:space="preserve"> შპს  პე-ბე</t>
  </si>
  <si>
    <t>ქ.საგარეჯოში ნ.ცხვედაძის ქუჩის მიმდებარედ არსებული სპორტული მოედნის რეაბილიტაციის სამუშაოები</t>
  </si>
  <si>
    <t>139/1</t>
  </si>
  <si>
    <t>ს.თოხლიაურში მინისტადიონის მოწყობის სამუშაოები</t>
  </si>
  <si>
    <t>157</t>
  </si>
  <si>
    <t>შპს ფილ ვეი გრუპ</t>
  </si>
  <si>
    <t>სასმელი წყლის ჭაბურღილებზე დახარჯული ელენერგიის ხარჯი აბ № 9701762761,9310013550, 9610023802,9310021001.9701762761; N 9610030140</t>
  </si>
  <si>
    <t>ქ.საგარეჯოში არსებული სასმელი წყლის დეკორატიული შადრევნების წყალმომარაგებისათვის  წყლის აღრიცხვის კვანძების მოწყობის საფასური</t>
  </si>
  <si>
    <t>წერილი #: 4944-24032023-07643; თარიღი: 24/03/2023</t>
  </si>
  <si>
    <t>შ.პ.ს. "საქართველოს გაერთიანებული წყალმომარაგების კომპანია"</t>
  </si>
  <si>
    <t>ქ.საგარეჯოში ს/კ55.12.63.000.015 მიმდებარედ ჭაბურღილის და 25მ.კუბ. სამარაგო კოშკურა რეზერვუარის მოწყობის სამუშაოები</t>
  </si>
  <si>
    <t>შემოსავალი ხელშეკრულების პირობების დარღვევის გამო დაკისრებული პირგასამტეხლოდან(ს/კ 427721334 შპს "ჰიდროგეო")</t>
  </si>
  <si>
    <t>93/2</t>
  </si>
  <si>
    <t>შპს შპს ჰიდროგეო</t>
  </si>
  <si>
    <t>ს.მუხროვანის ჭაბურღილის და კოშკურა რეზერვუარის მოწყობის სამუშაოები</t>
  </si>
  <si>
    <t>92/1</t>
  </si>
  <si>
    <t>23</t>
  </si>
  <si>
    <t>23/1</t>
  </si>
  <si>
    <t>18</t>
  </si>
  <si>
    <t>23/3</t>
  </si>
  <si>
    <t>22/6</t>
  </si>
  <si>
    <t>22/5</t>
  </si>
  <si>
    <t>22/7</t>
  </si>
  <si>
    <t>28</t>
  </si>
  <si>
    <t>170/1</t>
  </si>
  <si>
    <t>საგარეჯოს მუნიციპაალიტეტის 2023 წლის I კვარტლის ბიუჯეტით  გათვალისწინებული ინფრასტრუქტურულ პროგრამაში გათვალისწინებული პროცედურების შესახებ</t>
  </si>
  <si>
    <t>საგარეჯოს მუნიციპალიტეტის საკრებულო 2023 წლის     #             განკარგულების ,,საგარეჯოს მუნიციპალიტეტის  2023 წლის  I კვარტლის ბიუჯეტის შესრულების შესახებ" დანართი #13</t>
  </si>
  <si>
    <t>22.02.-21.06.2023</t>
  </si>
  <si>
    <t>6</t>
  </si>
  <si>
    <t>17.01.-17.05.2023</t>
  </si>
  <si>
    <t>შპს შპს თეგეტა ქონსთრაქშენ ექვიფმენთ</t>
  </si>
  <si>
    <t>2022 წ.გადახდ.321.932ლ,დასრულებულია, ეკონომია 40.442</t>
  </si>
  <si>
    <t>2022 წ, გადახდ.313.66196 2023 ვალდ.416.53496</t>
  </si>
  <si>
    <t>2022 წ.გადახდ.215.474 2023წ.ვალდ.291.71643</t>
  </si>
  <si>
    <t xml:space="preserve">განკ.#2630 </t>
  </si>
  <si>
    <t>საპროექტო-სახარჯთაღრიცხვო დოკუმენტაციის შედგენის მომსახურება.</t>
  </si>
  <si>
    <t>14.02.-31.12.2023</t>
  </si>
  <si>
    <t>ს,მ.</t>
  </si>
  <si>
    <t>მუნიციპალიტეტის სამოქმედო ტერიტორიაზე სასმელი წყლის ამქაჩი ტუმბოების ან/და მათი კომპლექტის (ახლით) ან/და ხარჯთაღრიცხვებით გათვალისწინებული რომელიმე მოწყობილობის/საქონლის შეძენა-მონტაჟის სამუშაოები</t>
  </si>
  <si>
    <t>13.02.-21.03.2023</t>
  </si>
  <si>
    <t>2022 წ.გადახდ,302.02013</t>
  </si>
  <si>
    <t>განკ#2630 1.60, #2159 0.39, #926 0.27</t>
  </si>
  <si>
    <t>22.02.-31.12.2023</t>
  </si>
  <si>
    <t xml:space="preserve"> შპს   არიში</t>
  </si>
  <si>
    <t>საპროექტო-სახარჯთაღრიცხვო დოკუმენტაციის შედგენის მომსახურება</t>
  </si>
  <si>
    <t>03.01.-31.12.2023</t>
  </si>
  <si>
    <t>02.03.-7.03.2023</t>
  </si>
  <si>
    <t>ს.გომბორში მცხ.ჯულბაჯი დადაშოვასთვის საცხოვრებელი კონტეინერის შესყიდვა სარეზერვო ფონდი ბ52.52230339_მერის_ბრძ._02/02/2023</t>
  </si>
  <si>
    <t>დასრულდა ეკ.27.46</t>
  </si>
  <si>
    <t>21.02.-25.07.2023</t>
  </si>
  <si>
    <t>21.02.-22.08.2023</t>
  </si>
  <si>
    <t>ი/მ დავით ერქვანია</t>
  </si>
  <si>
    <t xml:space="preserve"> ქალაქ საგარეჯოში კოსტავას ქ. 16 მრავალბინიანი საცხოვრებელი სახლის ფასადისა და სახურავის რეაბილიტაციის სამუშაოები 2475_მთავრობის_განკ._29/12/2022</t>
  </si>
  <si>
    <t>შპს შპს მშენებელი 2016</t>
  </si>
  <si>
    <t>ქალაქ საგარეჯოში კოსტავას ქ. 20 მრავალბინიანი საცხოვრებელი სახლის ფასადისა და სახურავის რეაბილიტაციის სამუშაოები #2475_განკ._29/12/2022</t>
  </si>
  <si>
    <t>განკ.#604</t>
  </si>
  <si>
    <t> სოფელ მზისგულში ხანძრის შედეგად დაზარალებული გენადი ენუქიძის საცხოვრებელი სახლის იატაკის მასალის შესაძენად ბ52. 52230823  23/03/2023</t>
  </si>
  <si>
    <t xml:space="preserve"> მუნიციპალიტეტის ტერიტორიტორიაზე მდებარე უძრავი ქონების საკადასტრო აზომვითი-აგეგმვითი ნახაზების შედგენის მომსახურება</t>
  </si>
  <si>
    <t>17.02.-31.12.2023</t>
  </si>
  <si>
    <t>06.03.-31.12.2023</t>
  </si>
  <si>
    <t>15/2</t>
  </si>
  <si>
    <t>სსიპ "ლევან სამხარაულის სახ. სასამართლო ექსპ. ერ. ბიურო"</t>
  </si>
  <si>
    <t>საექსპერტო მომსახურება</t>
  </si>
  <si>
    <t>08.02.-31.12.2023</t>
  </si>
  <si>
    <t>2022 წ.გადახდ.158.97333</t>
  </si>
  <si>
    <t>3</t>
  </si>
  <si>
    <t>შპს შპს რეხა 2020</t>
  </si>
  <si>
    <t xml:space="preserve"> სოფელ თოხლიაურის სასაფლაოს შემოღობვის სამუშაოები</t>
  </si>
  <si>
    <t>9.01.-20.02.2023</t>
  </si>
  <si>
    <t>27.01.-24.02.2023</t>
  </si>
  <si>
    <t>დასრ.</t>
  </si>
  <si>
    <t>დასრ.ეკ.2.44074</t>
  </si>
  <si>
    <t>დასრ.ეკ.1.17564</t>
  </si>
  <si>
    <t>25.08.2022-30.01.2023</t>
  </si>
  <si>
    <t>28.12.2022-31.12.2023</t>
  </si>
  <si>
    <t>03.01.2023-31.12.2023</t>
  </si>
  <si>
    <t xml:space="preserve"> საპროექტო-სახარჯთაღრიცხვო დოკუმენტაციის შედგენის მომსახურება</t>
  </si>
  <si>
    <t>წინა წლებში გადახდ.582.88809, 2023 ვალდ.128.41828, 2024-ში 38.13164</t>
  </si>
  <si>
    <t>შპს შპს   არიში</t>
  </si>
  <si>
    <t>განკ.#2630-0.00079 #2685-0.900</t>
  </si>
  <si>
    <t>სკოლის მოსწავლეების სატრანსპორტო მომსახურება  განკ.#147  23.01.2023</t>
  </si>
  <si>
    <t>სხვა</t>
  </si>
  <si>
    <t>განკ.#554</t>
  </si>
  <si>
    <t>ერთიანი ანგარიში</t>
  </si>
  <si>
    <t xml:space="preserve"> ერთი ერთეული გრეიდერის, ერთი ერთეული ექსკავატორ-დამტვირთველისა და ექსკავატორ-დამტვირთველისათვის თავსებადი ტრანშეების მთხრელის შესყიდვა.</t>
  </si>
  <si>
    <t>შპს შპს თბილგზაპროექტი</t>
  </si>
  <si>
    <t>ხელშეკრულებით</t>
  </si>
  <si>
    <t>2022 წ.გადახდ.139.18157 მ.შ,სახ.78.76007, ადგ.60.4215</t>
  </si>
  <si>
    <t>2022 წ.გადახდ.637.63681, მ.შ.400.000 სახ, 237.63681ადგ დასრ.ეკ.29.41377ადგ</t>
  </si>
  <si>
    <t>2022წ.გადახდ.1084.25826, სახ.99.46172,ადგ.4.973 დასრ.ეკ.9.23841ადგ</t>
  </si>
  <si>
    <t>06.07.-5.10.2022</t>
  </si>
  <si>
    <t>05.07.-4.10.2022</t>
  </si>
  <si>
    <t>ა(ა)იპ - მიუსაფარი შინაური ცხოველების მართვის კახეთის ინტერმუნიციპალური სააგენტო</t>
  </si>
  <si>
    <t>2.08.2021-განუსაზღვრელი ვადით</t>
  </si>
  <si>
    <t>18.11.2022-3.04.2023</t>
  </si>
  <si>
    <t>07,06,2022-9.08.2022-29.04.2023</t>
  </si>
  <si>
    <t>22.02.-23.08.2023</t>
  </si>
  <si>
    <t>09.01.-19.1.2023</t>
  </si>
  <si>
    <t>21.02.-20.06.2023</t>
  </si>
  <si>
    <t>03.01.-7.02.2023</t>
  </si>
  <si>
    <t>19.10.-21.12.2022</t>
  </si>
  <si>
    <t>26.07.-25.10.2022</t>
  </si>
  <si>
    <t>20.02.-23.02.2023</t>
  </si>
  <si>
    <t>11.01.-31.12.2023</t>
  </si>
  <si>
    <t>14.12.2022-13.01.2023</t>
  </si>
  <si>
    <t>21.10.-23.12.2022</t>
  </si>
  <si>
    <t>12.12.2022-13.02.2023</t>
  </si>
  <si>
    <t>01.12.-15.12.2022</t>
  </si>
  <si>
    <t>20.05.-31.12.2022</t>
  </si>
  <si>
    <t>24.02.-26.02.2023</t>
  </si>
  <si>
    <t>15.03.-15.05.2023</t>
  </si>
  <si>
    <t>13.01.-10.02.2023</t>
  </si>
  <si>
    <t>2022წ.გადახდ.15.33489, სახ.7.15289,ადგ.8.182</t>
  </si>
  <si>
    <t>12.08.-8.12.2022</t>
  </si>
  <si>
    <t>10.11.2022-26.12.2022</t>
  </si>
  <si>
    <t>30.12.2022-31.08.2023</t>
  </si>
  <si>
    <t>სოფელ კაკაბეთში #1 სკოლამდელი აღზრდის დაწესებულების მშენებლობის დასრულებისათვის საჭირო სამუშაოები</t>
  </si>
  <si>
    <t>საპროექტო-სახარჯთაღრიცხვო დოკუმენტაციის შედგენა</t>
  </si>
  <si>
    <t>30.12.2022-3108.2023</t>
  </si>
  <si>
    <t>განკ.#506 0.0001, #277 15.02.2022-2.22599</t>
  </si>
  <si>
    <t>საგარეჯოს მუნიციპალიტეტის   სოფლების შიდა საუბნო გზების მოხრეშვა-მოშანდაკების მიზნით ტექნიკის  და მათი ოპერატორის დაქირავების  მომსახურება</t>
  </si>
  <si>
    <t xml:space="preserve"> სოფელ კაკაბეთში სასაფლაოსთან მისასვლელი გზის მოასფალტება განკ.N2475 29/12/2022-770.965; N75_განკ._17/01/2022-197.400</t>
  </si>
  <si>
    <t xml:space="preserve"> საპროექტო სახარჯთაღრიცხვო დოკუმენტაციის შედგენის მომსახურება</t>
  </si>
  <si>
    <t xml:space="preserve"> ქ.საგარეჯოში, ნ.ცხვედაძის ქუჩის მასფალტება</t>
  </si>
  <si>
    <t xml:space="preserve"> ქ. საგარეჯოში არაყიშვილის ქუჩის I შესახვევის რეაბილიტაციის სამუშაოების შესყიდვა. განკ.#2475 29.12.2022</t>
  </si>
  <si>
    <t xml:space="preserve"> ქ. საგარეჯოში გიორგი ბრწყინვალეს I შესახვევის რეაბილიტაციის სამუშაოების შესყიდვა.</t>
  </si>
  <si>
    <t xml:space="preserve"> სოფელ გიორგიწმინდაში ჭაბურღილების, შემკრები რეზერვუარების და სატუმბი სადგურის მოწყობის სამუშაოები განკ.#2685 31.12.2020- 69.14271 #75 17.01.2022-131.21134 </t>
  </si>
  <si>
    <t>შემოსავალი ხელშეკრულების პირობების დარღვევის გამო დაკისრებული პირგასამტეხლოდან</t>
  </si>
  <si>
    <t>საჭირო საპროექტო-სახარჯთაღრიცხვო დოკუმენტაციის შედგენის მომსახურება.</t>
  </si>
  <si>
    <t>ქალაქ საგარეჯოში კოსტავას ქ. 17 მრავალბინიანი საცხოვრებელი სახლის ფასადის რეაბილიტაციის სამუშაოები 2475_მთავრობის_განკ._29/12/2022</t>
  </si>
  <si>
    <t xml:space="preserve"> ქ. საგარეჯოში კოსტავას ქ. N14 მრავალბინიანი საცხოვრებელი სახლის ფასადისა და სახურავის რეაბილიტაცია 2475_მთავრობის_განკ._29/12/2022</t>
  </si>
  <si>
    <t>ქალაქ საგარეჯოში კახეთის გზატგეცილი N11 მრავალბინიანი საცხოვრებელი სახლის სარეაბილიტაციო სამუშაოები #2475_განკ._29/12/2022</t>
  </si>
  <si>
    <t>ს.კოჭბანში სასმელი წყლის სათავისა და სისტემის რეაბილიტაციის სამუშაოები   N277_მთავრობის_განკ._15/02/2022</t>
  </si>
  <si>
    <t xml:space="preserve"> დელეგირების ხელშეკრულების თანახმად უფლებამოსილებების (მიუსაფარი ცხოველების საკითხების გადაწყვეტა)ეფექტიანი განხორციელების მიზნით 2023 წლის საწევრო გადასახადი </t>
  </si>
  <si>
    <t xml:space="preserve"> სოფელ გიორგიწმინდაში ე.წ. ,,გუგუტიაანთ უბანში'' სკვერის მოწყობის სამუშაოები N2475_მთავრობის_განკ._29/12/2022</t>
  </si>
  <si>
    <t>შპს   არიში</t>
  </si>
  <si>
    <t xml:space="preserve"> სოფელ კაკაბეთში #1 სკოლამდელი აღზრდის დაწესებულების მშენებლობა  N75_მთავრობის_განკ._17/01/2022</t>
  </si>
  <si>
    <t>საპროექტო სახარჯთაღრიცხვო დოკუმენტაციის შედგენის მომსახურება</t>
  </si>
  <si>
    <t> სოფელ კაკაბეთში (კუპატაძეების უბანში) არსებული სპორტული მოედნის რეაბილიტაციის სამუშაოები</t>
  </si>
  <si>
    <t>სასწრაფო სამედიცინო დახმარების თანამშრომლების (რთულ ვითარებაში გამოჩენილი მამაცობისთვის და გამბედაობისთვის) ფულადი ჯილდოს გაცემა -სარეზერვო ფონდი ბ52.522304410_მერის_ბრძ._13/02/2023</t>
  </si>
  <si>
    <t>შესრულებული სამუშაოების %</t>
  </si>
  <si>
    <t>განმარტება სამუშაოების მიმდინარეობაზე</t>
  </si>
  <si>
    <t>დასრულებულია, ანგარიშწორება განხოციელდება საბოლოო ექსპერტიზის დასკვნის წარმოდგენის შემდეგ</t>
  </si>
  <si>
    <t>1 კვარტლის გეგმა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</si>
</sst>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0000"/>
    <numFmt numFmtId="166" formatCode="0.0000"/>
    <numFmt numFmtId="167" formatCode="0.000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9"/>
      <color indexed="8"/>
      <name val="Sylfaen"/>
      <family val="1"/>
      <charset val="204"/>
    </font>
    <font>
      <sz val="9"/>
      <name val="Sylfaen"/>
      <family val="1"/>
      <charset val="204"/>
    </font>
    <font>
      <sz val="9"/>
      <color indexed="8"/>
      <name val="Sylfaen"/>
      <family val="1"/>
      <charset val="204"/>
    </font>
    <font>
      <sz val="9"/>
      <color theme="1"/>
      <name val="Sylfaen"/>
      <family val="1"/>
      <charset val="204"/>
    </font>
    <font>
      <b/>
      <sz val="9"/>
      <name val="Sylfaen"/>
      <family val="1"/>
      <charset val="204"/>
    </font>
    <font>
      <b/>
      <sz val="9"/>
      <color theme="1"/>
      <name val="Sylfaen"/>
      <family val="1"/>
      <charset val="204"/>
    </font>
    <font>
      <sz val="9"/>
      <color rgb="FF000000"/>
      <name val="Sylfaen"/>
      <family val="1"/>
      <charset val="204"/>
    </font>
    <font>
      <sz val="9"/>
      <color rgb="FFFF0000"/>
      <name val="Sylfaen"/>
      <family val="1"/>
      <charset val="204"/>
    </font>
    <font>
      <sz val="9"/>
      <color rgb="FF222222"/>
      <name val="Sylfaen"/>
      <family val="1"/>
      <charset val="204"/>
    </font>
    <font>
      <b/>
      <sz val="9"/>
      <color rgb="FF222222"/>
      <name val="Sylfaen"/>
      <family val="1"/>
      <charset val="204"/>
    </font>
    <font>
      <sz val="10"/>
      <name val="Arial"/>
      <family val="2"/>
      <charset val="204"/>
    </font>
    <font>
      <sz val="8"/>
      <color theme="1"/>
      <name val="Sylfaen"/>
      <family val="1"/>
      <charset val="204"/>
    </font>
    <font>
      <sz val="10"/>
      <color indexed="8"/>
      <name val="Sylfaen"/>
      <family val="1"/>
      <charset val="204"/>
    </font>
    <font>
      <sz val="8"/>
      <color rgb="FF222222"/>
      <name val="Sylfaen"/>
      <family val="1"/>
      <charset val="204"/>
    </font>
    <font>
      <sz val="10"/>
      <color rgb="FF222222"/>
      <name val="Sylfaen"/>
      <family val="1"/>
      <charset val="204"/>
    </font>
    <font>
      <sz val="8"/>
      <color rgb="FF000000"/>
      <name val="Sylfaen"/>
      <family val="1"/>
      <charset val="204"/>
    </font>
    <font>
      <sz val="8"/>
      <color rgb="FF000000"/>
      <name val="Sylfaen"/>
      <family val="1"/>
      <charset val="204"/>
    </font>
    <font>
      <sz val="8"/>
      <color indexed="8"/>
      <name val="Sylfaen"/>
      <family val="1"/>
      <charset val="204"/>
    </font>
    <font>
      <sz val="8"/>
      <color rgb="FF363636"/>
      <name val="Sylfaen"/>
      <family val="1"/>
      <charset val="204"/>
    </font>
    <font>
      <sz val="8"/>
      <name val="Sylfaen"/>
      <family val="1"/>
      <charset val="204"/>
    </font>
    <font>
      <b/>
      <sz val="8"/>
      <color indexed="8"/>
      <name val="Sylfaen"/>
      <family val="1"/>
      <charset val="204"/>
    </font>
    <font>
      <b/>
      <sz val="8"/>
      <color rgb="FF363636"/>
      <name val="Sylfaen"/>
      <family val="1"/>
      <charset val="204"/>
    </font>
    <font>
      <sz val="8"/>
      <color rgb="FF000000"/>
      <name val="Sylfaen"/>
      <family val="1"/>
      <charset val="204"/>
    </font>
    <font>
      <sz val="7"/>
      <color rgb="FF000000"/>
      <name val="Sylfaen"/>
      <family val="1"/>
      <charset val="204"/>
    </font>
    <font>
      <b/>
      <sz val="10"/>
      <name val="Sylfaen"/>
      <family val="1"/>
      <charset val="204"/>
    </font>
    <font>
      <sz val="9"/>
      <color rgb="FF222222"/>
      <name val="Verdana"/>
      <family val="2"/>
      <charset val="204"/>
    </font>
    <font>
      <sz val="8"/>
      <color theme="1"/>
      <name val="Arial"/>
      <family val="2"/>
      <charset val="204"/>
    </font>
    <font>
      <sz val="8"/>
      <color rgb="FF222222"/>
      <name val="Verdan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2" fillId="0" borderId="0"/>
    <xf numFmtId="0" fontId="2" fillId="0" borderId="0"/>
    <xf numFmtId="0" fontId="1" fillId="0" borderId="0"/>
    <xf numFmtId="0" fontId="13" fillId="0" borderId="0"/>
    <xf numFmtId="0" fontId="13" fillId="0" borderId="0"/>
  </cellStyleXfs>
  <cellXfs count="193">
    <xf numFmtId="0" fontId="0" fillId="0" borderId="0" xfId="0"/>
    <xf numFmtId="0" fontId="3" fillId="2" borderId="1" xfId="1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7" fillId="2" borderId="1" xfId="2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wrapText="1"/>
    </xf>
    <xf numFmtId="0" fontId="5" fillId="2" borderId="1" xfId="1" applyFont="1" applyFill="1" applyBorder="1" applyAlignment="1">
      <alignment wrapText="1"/>
    </xf>
    <xf numFmtId="1" fontId="3" fillId="2" borderId="1" xfId="1" applyNumberFormat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wrapText="1"/>
    </xf>
    <xf numFmtId="49" fontId="5" fillId="2" borderId="1" xfId="1" applyNumberFormat="1" applyFont="1" applyFill="1" applyBorder="1" applyAlignment="1">
      <alignment wrapText="1"/>
    </xf>
    <xf numFmtId="0" fontId="9" fillId="2" borderId="1" xfId="0" applyNumberFormat="1" applyFont="1" applyFill="1" applyBorder="1" applyAlignment="1">
      <alignment vertical="top" wrapText="1" readingOrder="1"/>
    </xf>
    <xf numFmtId="0" fontId="8" fillId="2" borderId="1" xfId="1" applyFont="1" applyFill="1" applyBorder="1" applyAlignment="1">
      <alignment horizontal="center" vertical="center" wrapText="1"/>
    </xf>
    <xf numFmtId="0" fontId="9" fillId="2" borderId="1" xfId="1" applyNumberFormat="1" applyFont="1" applyFill="1" applyBorder="1" applyAlignment="1">
      <alignment horizontal="center" vertical="center" wrapText="1" readingOrder="1"/>
    </xf>
    <xf numFmtId="0" fontId="4" fillId="2" borderId="1" xfId="1" applyFont="1" applyFill="1" applyBorder="1" applyAlignment="1">
      <alignment wrapText="1"/>
    </xf>
    <xf numFmtId="0" fontId="5" fillId="2" borderId="1" xfId="1" applyFont="1" applyFill="1" applyBorder="1" applyAlignment="1">
      <alignment horizontal="left" vertical="center" wrapText="1"/>
    </xf>
    <xf numFmtId="49" fontId="4" fillId="2" borderId="1" xfId="2" applyNumberFormat="1" applyFont="1" applyFill="1" applyBorder="1" applyAlignment="1">
      <alignment horizontal="center" wrapText="1"/>
    </xf>
    <xf numFmtId="14" fontId="6" fillId="2" borderId="1" xfId="1" applyNumberFormat="1" applyFont="1" applyFill="1" applyBorder="1" applyAlignment="1">
      <alignment horizontal="left" vertical="center" wrapText="1"/>
    </xf>
    <xf numFmtId="0" fontId="5" fillId="2" borderId="1" xfId="1" applyFont="1" applyFill="1" applyBorder="1" applyAlignment="1">
      <alignment vertical="center" wrapText="1"/>
    </xf>
    <xf numFmtId="49" fontId="6" fillId="2" borderId="1" xfId="1" applyNumberFormat="1" applyFont="1" applyFill="1" applyBorder="1" applyAlignment="1">
      <alignment horizontal="left" vertical="center" wrapText="1"/>
    </xf>
    <xf numFmtId="49" fontId="3" fillId="2" borderId="1" xfId="1" applyNumberFormat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/>
    </xf>
    <xf numFmtId="165" fontId="10" fillId="2" borderId="1" xfId="1" applyNumberFormat="1" applyFont="1" applyFill="1" applyBorder="1" applyAlignment="1">
      <alignment wrapText="1"/>
    </xf>
    <xf numFmtId="0" fontId="9" fillId="2" borderId="1" xfId="1" applyNumberFormat="1" applyFont="1" applyFill="1" applyBorder="1" applyAlignment="1">
      <alignment horizontal="left" vertical="center" wrapText="1" readingOrder="1"/>
    </xf>
    <xf numFmtId="0" fontId="9" fillId="2" borderId="1" xfId="1" applyNumberFormat="1" applyFont="1" applyFill="1" applyBorder="1" applyAlignment="1">
      <alignment vertical="top" wrapText="1"/>
    </xf>
    <xf numFmtId="0" fontId="9" fillId="2" borderId="1" xfId="1" applyFont="1" applyFill="1" applyBorder="1" applyAlignment="1">
      <alignment horizontal="center" vertical="center" wrapText="1"/>
    </xf>
    <xf numFmtId="49" fontId="3" fillId="2" borderId="1" xfId="1" applyNumberFormat="1" applyFont="1" applyFill="1" applyBorder="1" applyAlignment="1">
      <alignment horizontal="center"/>
    </xf>
    <xf numFmtId="49" fontId="3" fillId="2" borderId="1" xfId="1" applyNumberFormat="1" applyFont="1" applyFill="1" applyBorder="1" applyAlignment="1">
      <alignment wrapText="1"/>
    </xf>
    <xf numFmtId="0" fontId="11" fillId="2" borderId="1" xfId="1" applyFont="1" applyFill="1" applyBorder="1" applyAlignment="1">
      <alignment horizontal="center" vertical="center" wrapText="1"/>
    </xf>
    <xf numFmtId="14" fontId="4" fillId="2" borderId="1" xfId="2" applyNumberFormat="1" applyFont="1" applyFill="1" applyBorder="1" applyAlignment="1">
      <alignment horizontal="right" wrapText="1"/>
    </xf>
    <xf numFmtId="165" fontId="3" fillId="2" borderId="1" xfId="1" applyNumberFormat="1" applyFont="1" applyFill="1" applyBorder="1" applyAlignment="1">
      <alignment wrapText="1"/>
    </xf>
    <xf numFmtId="165" fontId="5" fillId="2" borderId="1" xfId="1" applyNumberFormat="1" applyFont="1" applyFill="1" applyBorder="1" applyAlignment="1">
      <alignment wrapText="1"/>
    </xf>
    <xf numFmtId="0" fontId="12" fillId="2" borderId="1" xfId="1" applyFont="1" applyFill="1" applyBorder="1" applyAlignment="1">
      <alignment horizontal="center" vertical="center" wrapText="1"/>
    </xf>
    <xf numFmtId="0" fontId="9" fillId="2" borderId="1" xfId="1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wrapText="1"/>
    </xf>
    <xf numFmtId="0" fontId="5" fillId="2" borderId="0" xfId="1" applyFont="1" applyFill="1"/>
    <xf numFmtId="49" fontId="5" fillId="2" borderId="0" xfId="1" applyNumberFormat="1" applyFont="1" applyFill="1" applyAlignment="1">
      <alignment horizontal="center"/>
    </xf>
    <xf numFmtId="0" fontId="6" fillId="2" borderId="0" xfId="0" applyFont="1" applyFill="1" applyBorder="1"/>
    <xf numFmtId="0" fontId="6" fillId="2" borderId="0" xfId="0" applyFont="1" applyFill="1"/>
    <xf numFmtId="0" fontId="6" fillId="2" borderId="0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1" xfId="3" applyFont="1" applyFill="1" applyBorder="1" applyAlignment="1">
      <alignment wrapText="1"/>
    </xf>
    <xf numFmtId="165" fontId="6" fillId="2" borderId="1" xfId="3" applyNumberFormat="1" applyFont="1" applyFill="1" applyBorder="1" applyAlignment="1">
      <alignment wrapText="1"/>
    </xf>
    <xf numFmtId="165" fontId="6" fillId="2" borderId="0" xfId="0" applyNumberFormat="1" applyFont="1" applyFill="1" applyBorder="1"/>
    <xf numFmtId="165" fontId="8" fillId="2" borderId="0" xfId="0" applyNumberFormat="1" applyFont="1" applyFill="1" applyBorder="1"/>
    <xf numFmtId="0" fontId="11" fillId="2" borderId="1" xfId="0" applyFont="1" applyFill="1" applyBorder="1" applyAlignment="1">
      <alignment wrapText="1"/>
    </xf>
    <xf numFmtId="49" fontId="14" fillId="2" borderId="1" xfId="0" applyNumberFormat="1" applyFont="1" applyFill="1" applyBorder="1" applyAlignment="1">
      <alignment wrapText="1"/>
    </xf>
    <xf numFmtId="165" fontId="6" fillId="2" borderId="1" xfId="1" applyNumberFormat="1" applyFont="1" applyFill="1" applyBorder="1" applyAlignment="1">
      <alignment wrapText="1"/>
    </xf>
    <xf numFmtId="0" fontId="16" fillId="2" borderId="1" xfId="0" applyFont="1" applyFill="1" applyBorder="1" applyAlignment="1">
      <alignment wrapText="1"/>
    </xf>
    <xf numFmtId="0" fontId="17" fillId="2" borderId="1" xfId="0" applyFont="1" applyFill="1" applyBorder="1" applyAlignment="1">
      <alignment wrapText="1"/>
    </xf>
    <xf numFmtId="0" fontId="6" fillId="2" borderId="1" xfId="4" applyFont="1" applyFill="1" applyBorder="1" applyAlignment="1">
      <alignment horizontal="center" vertical="center" wrapText="1"/>
    </xf>
    <xf numFmtId="49" fontId="6" fillId="2" borderId="0" xfId="0" applyNumberFormat="1" applyFont="1" applyFill="1" applyAlignment="1">
      <alignment horizontal="center"/>
    </xf>
    <xf numFmtId="0" fontId="18" fillId="0" borderId="1" xfId="0" applyNumberFormat="1" applyFont="1" applyFill="1" applyBorder="1" applyAlignment="1">
      <alignment vertical="top" wrapText="1" readingOrder="1"/>
    </xf>
    <xf numFmtId="0" fontId="9" fillId="2" borderId="1" xfId="3" applyNumberFormat="1" applyFont="1" applyFill="1" applyBorder="1" applyAlignment="1">
      <alignment horizontal="center" vertical="center" wrapText="1" readingOrder="1"/>
    </xf>
    <xf numFmtId="0" fontId="6" fillId="2" borderId="1" xfId="3" applyFont="1" applyFill="1" applyBorder="1" applyAlignment="1">
      <alignment horizontal="center" vertical="center" wrapText="1"/>
    </xf>
    <xf numFmtId="0" fontId="6" fillId="2" borderId="1" xfId="0" applyFont="1" applyFill="1" applyBorder="1"/>
    <xf numFmtId="0" fontId="20" fillId="2" borderId="1" xfId="1" applyFont="1" applyFill="1" applyBorder="1" applyAlignment="1">
      <alignment wrapText="1"/>
    </xf>
    <xf numFmtId="0" fontId="21" fillId="2" borderId="1" xfId="1" applyFont="1" applyFill="1" applyBorder="1" applyAlignment="1">
      <alignment horizontal="center" vertical="center" wrapText="1"/>
    </xf>
    <xf numFmtId="0" fontId="19" fillId="2" borderId="1" xfId="1" applyNumberFormat="1" applyFont="1" applyFill="1" applyBorder="1" applyAlignment="1">
      <alignment vertical="top" wrapText="1" readingOrder="1"/>
    </xf>
    <xf numFmtId="0" fontId="14" fillId="2" borderId="0" xfId="0" applyFont="1" applyFill="1"/>
    <xf numFmtId="165" fontId="6" fillId="2" borderId="1" xfId="1" applyNumberFormat="1" applyFont="1" applyFill="1" applyBorder="1" applyAlignment="1">
      <alignment horizontal="center" vertical="center"/>
    </xf>
    <xf numFmtId="0" fontId="19" fillId="2" borderId="1" xfId="0" applyNumberFormat="1" applyFont="1" applyFill="1" applyBorder="1" applyAlignment="1">
      <alignment vertical="top" wrapText="1" readingOrder="1"/>
    </xf>
    <xf numFmtId="0" fontId="21" fillId="2" borderId="1" xfId="0" applyFont="1" applyFill="1" applyBorder="1" applyAlignment="1">
      <alignment wrapText="1"/>
    </xf>
    <xf numFmtId="0" fontId="20" fillId="2" borderId="0" xfId="1" applyFont="1" applyFill="1"/>
    <xf numFmtId="0" fontId="14" fillId="2" borderId="1" xfId="1" applyFont="1" applyFill="1" applyBorder="1" applyAlignment="1">
      <alignment wrapText="1"/>
    </xf>
    <xf numFmtId="0" fontId="20" fillId="2" borderId="1" xfId="1" applyFont="1" applyFill="1" applyBorder="1"/>
    <xf numFmtId="0" fontId="19" fillId="2" borderId="1" xfId="3" applyNumberFormat="1" applyFont="1" applyFill="1" applyBorder="1" applyAlignment="1">
      <alignment vertical="top" wrapText="1" readingOrder="1"/>
    </xf>
    <xf numFmtId="0" fontId="22" fillId="2" borderId="1" xfId="1" applyFont="1" applyFill="1" applyBorder="1" applyAlignment="1">
      <alignment horizontal="center" vertical="center" wrapText="1"/>
    </xf>
    <xf numFmtId="49" fontId="23" fillId="2" borderId="1" xfId="1" applyNumberFormat="1" applyFont="1" applyFill="1" applyBorder="1" applyAlignment="1">
      <alignment horizontal="center" vertical="center" wrapText="1"/>
    </xf>
    <xf numFmtId="0" fontId="23" fillId="2" borderId="1" xfId="1" applyFont="1" applyFill="1" applyBorder="1"/>
    <xf numFmtId="165" fontId="20" fillId="2" borderId="1" xfId="1" applyNumberFormat="1" applyFont="1" applyFill="1" applyBorder="1"/>
    <xf numFmtId="0" fontId="24" fillId="2" borderId="1" xfId="1" applyFont="1" applyFill="1" applyBorder="1" applyAlignment="1">
      <alignment horizontal="center" vertical="center" wrapText="1"/>
    </xf>
    <xf numFmtId="164" fontId="6" fillId="2" borderId="0" xfId="0" applyNumberFormat="1" applyFont="1" applyFill="1" applyBorder="1"/>
    <xf numFmtId="0" fontId="5" fillId="2" borderId="1" xfId="1" applyFont="1" applyFill="1" applyBorder="1" applyAlignment="1">
      <alignment horizontal="center" wrapText="1"/>
    </xf>
    <xf numFmtId="49" fontId="6" fillId="2" borderId="1" xfId="1" applyNumberFormat="1" applyFont="1" applyFill="1" applyBorder="1" applyAlignment="1">
      <alignment horizontal="center" wrapText="1"/>
    </xf>
    <xf numFmtId="49" fontId="5" fillId="2" borderId="1" xfId="1" applyNumberFormat="1" applyFont="1" applyFill="1" applyBorder="1" applyAlignment="1">
      <alignment horizontal="center"/>
    </xf>
    <xf numFmtId="0" fontId="5" fillId="2" borderId="1" xfId="1" applyFont="1" applyFill="1" applyBorder="1" applyAlignment="1">
      <alignment horizontal="center" vertical="center" wrapText="1"/>
    </xf>
    <xf numFmtId="49" fontId="6" fillId="2" borderId="1" xfId="1" applyNumberFormat="1" applyFont="1" applyFill="1" applyBorder="1" applyAlignment="1">
      <alignment horizontal="center" vertical="center"/>
    </xf>
    <xf numFmtId="14" fontId="6" fillId="2" borderId="1" xfId="1" applyNumberFormat="1" applyFont="1" applyFill="1" applyBorder="1" applyAlignment="1">
      <alignment horizontal="center" vertical="center" wrapText="1"/>
    </xf>
    <xf numFmtId="49" fontId="6" fillId="2" borderId="1" xfId="1" applyNumberFormat="1" applyFont="1" applyFill="1" applyBorder="1" applyAlignment="1">
      <alignment horizontal="center" vertical="center" wrapText="1"/>
    </xf>
    <xf numFmtId="0" fontId="14" fillId="2" borderId="1" xfId="1" applyFont="1" applyFill="1" applyBorder="1" applyAlignment="1">
      <alignment horizontal="center" vertical="center" wrapText="1"/>
    </xf>
    <xf numFmtId="0" fontId="14" fillId="2" borderId="1" xfId="3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49" fontId="9" fillId="2" borderId="1" xfId="1" applyNumberFormat="1" applyFont="1" applyFill="1" applyBorder="1" applyAlignment="1">
      <alignment horizontal="center" vertical="top" wrapText="1" readingOrder="1"/>
    </xf>
    <xf numFmtId="49" fontId="9" fillId="2" borderId="1" xfId="1" applyNumberFormat="1" applyFont="1" applyFill="1" applyBorder="1" applyAlignment="1">
      <alignment horizontal="center" vertical="center" wrapText="1" readingOrder="1"/>
    </xf>
    <xf numFmtId="0" fontId="6" fillId="2" borderId="1" xfId="3" applyFont="1" applyFill="1" applyBorder="1" applyAlignment="1">
      <alignment horizontal="center" wrapText="1"/>
    </xf>
    <xf numFmtId="49" fontId="5" fillId="2" borderId="1" xfId="1" applyNumberFormat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49" fontId="5" fillId="2" borderId="1" xfId="1" applyNumberFormat="1" applyFont="1" applyFill="1" applyBorder="1" applyAlignment="1">
      <alignment horizontal="center" vertical="center"/>
    </xf>
    <xf numFmtId="165" fontId="5" fillId="2" borderId="1" xfId="1" applyNumberFormat="1" applyFont="1" applyFill="1" applyBorder="1"/>
    <xf numFmtId="0" fontId="18" fillId="2" borderId="1" xfId="0" applyNumberFormat="1" applyFont="1" applyFill="1" applyBorder="1" applyAlignment="1">
      <alignment vertical="top" wrapText="1" readingOrder="1"/>
    </xf>
    <xf numFmtId="0" fontId="25" fillId="0" borderId="1" xfId="0" applyNumberFormat="1" applyFont="1" applyFill="1" applyBorder="1" applyAlignment="1">
      <alignment vertical="top" wrapText="1" readingOrder="1"/>
    </xf>
    <xf numFmtId="0" fontId="18" fillId="2" borderId="1" xfId="1" applyNumberFormat="1" applyFont="1" applyFill="1" applyBorder="1" applyAlignment="1">
      <alignment horizontal="left" vertical="center" wrapText="1" readingOrder="1"/>
    </xf>
    <xf numFmtId="49" fontId="14" fillId="2" borderId="1" xfId="1" applyNumberFormat="1" applyFont="1" applyFill="1" applyBorder="1" applyAlignment="1">
      <alignment horizontal="left" vertical="center" wrapText="1"/>
    </xf>
    <xf numFmtId="0" fontId="9" fillId="2" borderId="1" xfId="3" applyNumberFormat="1" applyFont="1" applyFill="1" applyBorder="1" applyAlignment="1">
      <alignment horizontal="left" vertical="center" wrapText="1" readingOrder="1"/>
    </xf>
    <xf numFmtId="0" fontId="6" fillId="2" borderId="1" xfId="0" applyFont="1" applyFill="1" applyBorder="1" applyAlignment="1">
      <alignment wrapText="1"/>
    </xf>
    <xf numFmtId="0" fontId="18" fillId="2" borderId="1" xfId="1" applyNumberFormat="1" applyFont="1" applyFill="1" applyBorder="1" applyAlignment="1">
      <alignment vertical="top" wrapText="1" readingOrder="1"/>
    </xf>
    <xf numFmtId="1" fontId="5" fillId="2" borderId="1" xfId="1" applyNumberFormat="1" applyFont="1" applyFill="1" applyBorder="1" applyAlignment="1">
      <alignment horizontal="center" vertical="center" wrapText="1"/>
    </xf>
    <xf numFmtId="0" fontId="27" fillId="2" borderId="1" xfId="5" applyFont="1" applyFill="1" applyBorder="1" applyAlignment="1" applyProtection="1">
      <alignment horizontal="center" vertical="center" wrapText="1"/>
      <protection locked="0"/>
    </xf>
    <xf numFmtId="49" fontId="20" fillId="2" borderId="1" xfId="0" applyNumberFormat="1" applyFont="1" applyFill="1" applyBorder="1" applyAlignment="1">
      <alignment horizontal="center" vertical="center" wrapText="1"/>
    </xf>
    <xf numFmtId="16" fontId="6" fillId="2" borderId="1" xfId="1" applyNumberFormat="1" applyFont="1" applyFill="1" applyBorder="1" applyAlignment="1">
      <alignment wrapText="1"/>
    </xf>
    <xf numFmtId="166" fontId="5" fillId="2" borderId="1" xfId="1" applyNumberFormat="1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165" fontId="6" fillId="2" borderId="1" xfId="0" applyNumberFormat="1" applyFont="1" applyFill="1" applyBorder="1"/>
    <xf numFmtId="0" fontId="26" fillId="2" borderId="1" xfId="0" applyNumberFormat="1" applyFont="1" applyFill="1" applyBorder="1" applyAlignment="1">
      <alignment vertical="top" wrapText="1" readingOrder="1"/>
    </xf>
    <xf numFmtId="0" fontId="29" fillId="2" borderId="0" xfId="0" applyFont="1" applyFill="1" applyAlignment="1">
      <alignment wrapText="1"/>
    </xf>
    <xf numFmtId="0" fontId="25" fillId="2" borderId="1" xfId="0" applyNumberFormat="1" applyFont="1" applyFill="1" applyBorder="1" applyAlignment="1">
      <alignment vertical="top" wrapText="1" readingOrder="1"/>
    </xf>
    <xf numFmtId="0" fontId="4" fillId="2" borderId="1" xfId="1" applyNumberFormat="1" applyFont="1" applyFill="1" applyBorder="1" applyAlignment="1">
      <alignment horizontal="center" vertical="center" wrapText="1" readingOrder="1"/>
    </xf>
    <xf numFmtId="0" fontId="30" fillId="0" borderId="0" xfId="0" applyFont="1" applyAlignment="1">
      <alignment wrapText="1"/>
    </xf>
    <xf numFmtId="1" fontId="5" fillId="2" borderId="4" xfId="1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wrapText="1"/>
    </xf>
    <xf numFmtId="49" fontId="5" fillId="2" borderId="3" xfId="1" applyNumberFormat="1" applyFont="1" applyFill="1" applyBorder="1" applyAlignment="1">
      <alignment horizontal="center" vertical="center" wrapText="1"/>
    </xf>
    <xf numFmtId="0" fontId="6" fillId="2" borderId="2" xfId="3" applyFont="1" applyFill="1" applyBorder="1" applyAlignment="1">
      <alignment horizontal="center" wrapText="1"/>
    </xf>
    <xf numFmtId="1" fontId="5" fillId="2" borderId="2" xfId="1" applyNumberFormat="1" applyFont="1" applyFill="1" applyBorder="1" applyAlignment="1">
      <alignment horizontal="center" vertical="center" wrapText="1"/>
    </xf>
    <xf numFmtId="1" fontId="5" fillId="2" borderId="3" xfId="1" applyNumberFormat="1" applyFont="1" applyFill="1" applyBorder="1" applyAlignment="1">
      <alignment horizontal="center" vertical="center" wrapText="1"/>
    </xf>
    <xf numFmtId="164" fontId="5" fillId="2" borderId="0" xfId="1" applyNumberFormat="1" applyFont="1" applyFill="1" applyAlignment="1">
      <alignment horizontal="center" vertical="center" wrapText="1"/>
    </xf>
    <xf numFmtId="164" fontId="15" fillId="2" borderId="0" xfId="0" applyNumberFormat="1" applyFont="1" applyFill="1" applyAlignment="1">
      <alignment horizontal="center" vertical="center" wrapText="1"/>
    </xf>
    <xf numFmtId="164" fontId="15" fillId="2" borderId="0" xfId="2" applyNumberFormat="1" applyFont="1" applyFill="1" applyAlignment="1">
      <alignment horizontal="center" vertical="center" wrapText="1"/>
    </xf>
    <xf numFmtId="167" fontId="5" fillId="2" borderId="0" xfId="1" applyNumberFormat="1" applyFont="1" applyFill="1"/>
    <xf numFmtId="167" fontId="5" fillId="2" borderId="0" xfId="1" applyNumberFormat="1" applyFont="1" applyFill="1" applyAlignment="1">
      <alignment horizontal="center" vertical="center" wrapText="1"/>
    </xf>
    <xf numFmtId="167" fontId="7" fillId="2" borderId="1" xfId="2" applyNumberFormat="1" applyFont="1" applyFill="1" applyBorder="1" applyAlignment="1">
      <alignment horizontal="center" vertical="center" wrapText="1"/>
    </xf>
    <xf numFmtId="167" fontId="4" fillId="2" borderId="1" xfId="2" applyNumberFormat="1" applyFont="1" applyFill="1" applyBorder="1" applyAlignment="1">
      <alignment horizontal="center" vertical="center" wrapText="1"/>
    </xf>
    <xf numFmtId="167" fontId="3" fillId="2" borderId="1" xfId="1" applyNumberFormat="1" applyFont="1" applyFill="1" applyBorder="1" applyAlignment="1">
      <alignment horizontal="center" vertical="center" wrapText="1"/>
    </xf>
    <xf numFmtId="167" fontId="5" fillId="2" borderId="1" xfId="1" applyNumberFormat="1" applyFont="1" applyFill="1" applyBorder="1" applyAlignment="1">
      <alignment horizontal="center" vertical="center" wrapText="1"/>
    </xf>
    <xf numFmtId="167" fontId="4" fillId="2" borderId="1" xfId="2" applyNumberFormat="1" applyFont="1" applyFill="1" applyBorder="1" applyAlignment="1">
      <alignment wrapText="1"/>
    </xf>
    <xf numFmtId="167" fontId="6" fillId="2" borderId="1" xfId="1" applyNumberFormat="1" applyFont="1" applyFill="1" applyBorder="1" applyAlignment="1">
      <alignment horizontal="center" vertical="center"/>
    </xf>
    <xf numFmtId="167" fontId="5" fillId="2" borderId="1" xfId="1" applyNumberFormat="1" applyFont="1" applyFill="1" applyBorder="1"/>
    <xf numFmtId="167" fontId="6" fillId="2" borderId="1" xfId="1" applyNumberFormat="1" applyFont="1" applyFill="1" applyBorder="1" applyAlignment="1">
      <alignment horizontal="right" wrapText="1"/>
    </xf>
    <xf numFmtId="167" fontId="5" fillId="2" borderId="1" xfId="1" applyNumberFormat="1" applyFont="1" applyFill="1" applyBorder="1" applyAlignment="1">
      <alignment horizontal="center" vertical="center"/>
    </xf>
    <xf numFmtId="167" fontId="5" fillId="2" borderId="1" xfId="1" applyNumberFormat="1" applyFont="1" applyFill="1" applyBorder="1" applyAlignment="1">
      <alignment wrapText="1"/>
    </xf>
    <xf numFmtId="167" fontId="6" fillId="2" borderId="1" xfId="3" applyNumberFormat="1" applyFont="1" applyFill="1" applyBorder="1" applyAlignment="1">
      <alignment horizontal="center" vertical="center" wrapText="1"/>
    </xf>
    <xf numFmtId="167" fontId="5" fillId="2" borderId="1" xfId="1" applyNumberFormat="1" applyFont="1" applyFill="1" applyBorder="1" applyAlignment="1">
      <alignment vertical="center" wrapText="1"/>
    </xf>
    <xf numFmtId="167" fontId="4" fillId="2" borderId="1" xfId="2" applyNumberFormat="1" applyFont="1" applyFill="1" applyBorder="1"/>
    <xf numFmtId="167" fontId="4" fillId="2" borderId="1" xfId="1" applyNumberFormat="1" applyFont="1" applyFill="1" applyBorder="1"/>
    <xf numFmtId="167" fontId="6" fillId="2" borderId="1" xfId="1" applyNumberFormat="1" applyFont="1" applyFill="1" applyBorder="1" applyAlignment="1">
      <alignment horizontal="center" vertical="center" wrapText="1"/>
    </xf>
    <xf numFmtId="167" fontId="6" fillId="2" borderId="1" xfId="1" applyNumberFormat="1" applyFont="1" applyFill="1" applyBorder="1"/>
    <xf numFmtId="167" fontId="6" fillId="2" borderId="1" xfId="0" applyNumberFormat="1" applyFont="1" applyFill="1" applyBorder="1"/>
    <xf numFmtId="167" fontId="4" fillId="2" borderId="1" xfId="2" applyNumberFormat="1" applyFont="1" applyFill="1" applyBorder="1" applyAlignment="1">
      <alignment horizontal="right"/>
    </xf>
    <xf numFmtId="167" fontId="5" fillId="2" borderId="1" xfId="1" applyNumberFormat="1" applyFont="1" applyFill="1" applyBorder="1" applyAlignment="1"/>
    <xf numFmtId="167" fontId="3" fillId="2" borderId="1" xfId="1" applyNumberFormat="1" applyFont="1" applyFill="1" applyBorder="1" applyAlignment="1"/>
    <xf numFmtId="167" fontId="8" fillId="2" borderId="1" xfId="1" applyNumberFormat="1" applyFont="1" applyFill="1" applyBorder="1" applyAlignment="1">
      <alignment horizontal="center" vertical="center" wrapText="1"/>
    </xf>
    <xf numFmtId="167" fontId="7" fillId="2" borderId="1" xfId="2" applyNumberFormat="1" applyFont="1" applyFill="1" applyBorder="1" applyAlignment="1">
      <alignment wrapText="1"/>
    </xf>
    <xf numFmtId="167" fontId="6" fillId="2" borderId="1" xfId="1" applyNumberFormat="1" applyFont="1" applyFill="1" applyBorder="1" applyAlignment="1">
      <alignment horizontal="left" vertical="center" wrapText="1"/>
    </xf>
    <xf numFmtId="167" fontId="6" fillId="2" borderId="1" xfId="3" applyNumberFormat="1" applyFont="1" applyFill="1" applyBorder="1"/>
    <xf numFmtId="167" fontId="6" fillId="2" borderId="0" xfId="0" applyNumberFormat="1" applyFont="1" applyFill="1"/>
    <xf numFmtId="0" fontId="4" fillId="2" borderId="1" xfId="0" applyNumberFormat="1" applyFont="1" applyFill="1" applyBorder="1" applyAlignment="1">
      <alignment vertical="top" wrapText="1" readingOrder="1"/>
    </xf>
    <xf numFmtId="0" fontId="25" fillId="2" borderId="1" xfId="0" applyNumberFormat="1" applyFont="1" applyFill="1" applyBorder="1" applyAlignment="1">
      <alignment horizontal="center" vertical="center" wrapText="1" readingOrder="1"/>
    </xf>
    <xf numFmtId="0" fontId="18" fillId="2" borderId="3" xfId="0" applyNumberFormat="1" applyFont="1" applyFill="1" applyBorder="1" applyAlignment="1">
      <alignment horizontal="center" vertical="top" wrapText="1" readingOrder="1"/>
    </xf>
    <xf numFmtId="165" fontId="6" fillId="2" borderId="2" xfId="3" applyNumberFormat="1" applyFont="1" applyFill="1" applyBorder="1" applyAlignment="1">
      <alignment horizontal="center" wrapText="1"/>
    </xf>
    <xf numFmtId="165" fontId="6" fillId="2" borderId="3" xfId="3" applyNumberFormat="1" applyFont="1" applyFill="1" applyBorder="1" applyAlignment="1">
      <alignment horizontal="center" wrapText="1"/>
    </xf>
    <xf numFmtId="1" fontId="5" fillId="2" borderId="2" xfId="1" applyNumberFormat="1" applyFont="1" applyFill="1" applyBorder="1" applyAlignment="1">
      <alignment horizontal="center" vertical="center" wrapText="1"/>
    </xf>
    <xf numFmtId="1" fontId="5" fillId="2" borderId="3" xfId="1" applyNumberFormat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wrapText="1"/>
    </xf>
    <xf numFmtId="0" fontId="6" fillId="2" borderId="3" xfId="1" applyFont="1" applyFill="1" applyBorder="1" applyAlignment="1">
      <alignment horizontal="center" wrapText="1"/>
    </xf>
    <xf numFmtId="49" fontId="5" fillId="2" borderId="2" xfId="1" applyNumberFormat="1" applyFont="1" applyFill="1" applyBorder="1" applyAlignment="1">
      <alignment horizontal="center" vertical="center" wrapText="1"/>
    </xf>
    <xf numFmtId="49" fontId="5" fillId="2" borderId="3" xfId="1" applyNumberFormat="1" applyFont="1" applyFill="1" applyBorder="1" applyAlignment="1">
      <alignment horizontal="center" vertical="center" wrapText="1"/>
    </xf>
    <xf numFmtId="0" fontId="18" fillId="2" borderId="2" xfId="0" applyNumberFormat="1" applyFont="1" applyFill="1" applyBorder="1" applyAlignment="1">
      <alignment horizontal="center" vertical="top" wrapText="1" readingOrder="1"/>
    </xf>
    <xf numFmtId="0" fontId="18" fillId="2" borderId="3" xfId="0" applyNumberFormat="1" applyFont="1" applyFill="1" applyBorder="1" applyAlignment="1">
      <alignment horizontal="center" vertical="top" wrapText="1" readingOrder="1"/>
    </xf>
    <xf numFmtId="0" fontId="5" fillId="2" borderId="2" xfId="1" applyFont="1" applyFill="1" applyBorder="1" applyAlignment="1">
      <alignment horizontal="center" wrapText="1"/>
    </xf>
    <xf numFmtId="0" fontId="5" fillId="2" borderId="3" xfId="1" applyFont="1" applyFill="1" applyBorder="1" applyAlignment="1">
      <alignment horizont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/>
    </xf>
    <xf numFmtId="49" fontId="6" fillId="2" borderId="3" xfId="1" applyNumberFormat="1" applyFont="1" applyFill="1" applyBorder="1" applyAlignment="1">
      <alignment horizontal="center" vertical="center" wrapText="1"/>
    </xf>
    <xf numFmtId="0" fontId="18" fillId="2" borderId="2" xfId="1" applyNumberFormat="1" applyFont="1" applyFill="1" applyBorder="1" applyAlignment="1">
      <alignment horizontal="center" vertical="top" wrapText="1" readingOrder="1"/>
    </xf>
    <xf numFmtId="0" fontId="18" fillId="2" borderId="3" xfId="1" applyNumberFormat="1" applyFont="1" applyFill="1" applyBorder="1" applyAlignment="1">
      <alignment horizontal="center" vertical="top" wrapText="1" readingOrder="1"/>
    </xf>
    <xf numFmtId="49" fontId="6" fillId="2" borderId="2" xfId="1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wrapText="1"/>
    </xf>
    <xf numFmtId="0" fontId="25" fillId="2" borderId="2" xfId="0" applyNumberFormat="1" applyFont="1" applyFill="1" applyBorder="1" applyAlignment="1">
      <alignment horizontal="center" vertical="top" wrapText="1" readingOrder="1"/>
    </xf>
    <xf numFmtId="0" fontId="25" fillId="2" borderId="3" xfId="0" applyNumberFormat="1" applyFont="1" applyFill="1" applyBorder="1" applyAlignment="1">
      <alignment horizontal="center" vertical="top" wrapText="1" readingOrder="1"/>
    </xf>
    <xf numFmtId="0" fontId="6" fillId="2" borderId="2" xfId="3" applyFont="1" applyFill="1" applyBorder="1" applyAlignment="1">
      <alignment horizontal="center" wrapText="1"/>
    </xf>
    <xf numFmtId="0" fontId="6" fillId="2" borderId="3" xfId="3" applyFont="1" applyFill="1" applyBorder="1" applyAlignment="1">
      <alignment horizontal="center" wrapText="1"/>
    </xf>
    <xf numFmtId="164" fontId="5" fillId="2" borderId="0" xfId="1" applyNumberFormat="1" applyFont="1" applyFill="1" applyAlignment="1">
      <alignment horizontal="center" vertical="center" wrapText="1"/>
    </xf>
    <xf numFmtId="164" fontId="15" fillId="2" borderId="0" xfId="0" applyNumberFormat="1" applyFont="1" applyFill="1" applyAlignment="1">
      <alignment horizontal="center" vertical="center" wrapText="1"/>
    </xf>
    <xf numFmtId="164" fontId="15" fillId="2" borderId="0" xfId="2" applyNumberFormat="1" applyFont="1" applyFill="1" applyAlignment="1">
      <alignment horizontal="center" vertical="center" wrapText="1"/>
    </xf>
    <xf numFmtId="0" fontId="15" fillId="2" borderId="0" xfId="2" applyFont="1" applyFill="1" applyAlignment="1">
      <alignment horizontal="center" vertical="center" wrapText="1"/>
    </xf>
    <xf numFmtId="164" fontId="4" fillId="2" borderId="0" xfId="2" applyNumberFormat="1" applyFont="1" applyFill="1" applyAlignment="1">
      <alignment horizontal="center" vertical="center" wrapText="1"/>
    </xf>
    <xf numFmtId="0" fontId="5" fillId="2" borderId="0" xfId="2" applyFont="1" applyFill="1" applyBorder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/>
    </xf>
    <xf numFmtId="49" fontId="6" fillId="2" borderId="3" xfId="1" applyNumberFormat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/>
    </xf>
    <xf numFmtId="49" fontId="5" fillId="2" borderId="3" xfId="1" applyNumberFormat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 wrapText="1"/>
    </xf>
    <xf numFmtId="0" fontId="4" fillId="2" borderId="3" xfId="1" applyFont="1" applyFill="1" applyBorder="1" applyAlignment="1">
      <alignment horizontal="center" wrapText="1"/>
    </xf>
    <xf numFmtId="14" fontId="6" fillId="2" borderId="2" xfId="1" applyNumberFormat="1" applyFont="1" applyFill="1" applyBorder="1" applyAlignment="1">
      <alignment horizontal="center" vertical="center" wrapText="1"/>
    </xf>
    <xf numFmtId="14" fontId="6" fillId="2" borderId="3" xfId="1" applyNumberFormat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wrapText="1"/>
    </xf>
    <xf numFmtId="49" fontId="5" fillId="2" borderId="4" xfId="1" applyNumberFormat="1" applyFont="1" applyFill="1" applyBorder="1" applyAlignment="1">
      <alignment horizontal="center" vertical="center" wrapText="1"/>
    </xf>
    <xf numFmtId="0" fontId="14" fillId="2" borderId="2" xfId="3" applyFont="1" applyFill="1" applyBorder="1" applyAlignment="1">
      <alignment horizontal="center" vertical="center" wrapText="1"/>
    </xf>
    <xf numFmtId="0" fontId="14" fillId="2" borderId="4" xfId="3" applyFont="1" applyFill="1" applyBorder="1" applyAlignment="1">
      <alignment horizontal="center" vertical="center" wrapText="1"/>
    </xf>
    <xf numFmtId="0" fontId="14" fillId="2" borderId="3" xfId="3" applyFont="1" applyFill="1" applyBorder="1" applyAlignment="1">
      <alignment horizontal="center" vertical="center" wrapText="1"/>
    </xf>
    <xf numFmtId="0" fontId="18" fillId="2" borderId="4" xfId="0" applyNumberFormat="1" applyFont="1" applyFill="1" applyBorder="1" applyAlignment="1">
      <alignment horizontal="center" vertical="top" wrapText="1" readingOrder="1"/>
    </xf>
  </cellXfs>
  <cellStyles count="6">
    <cellStyle name="Normal" xfId="0" builtinId="0"/>
    <cellStyle name="Normal 2" xfId="4" xr:uid="{00000000-0005-0000-0000-000001000000}"/>
    <cellStyle name="Normal 4" xfId="1" xr:uid="{00000000-0005-0000-0000-000002000000}"/>
    <cellStyle name="Normal 5" xfId="3" xr:uid="{00000000-0005-0000-0000-000003000000}"/>
    <cellStyle name="Normal_cxrili 30.12.2008 BOLOOOOO" xfId="5" xr:uid="{00000000-0005-0000-0000-000004000000}"/>
    <cellStyle name="Обычный 2" xfId="2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5" name="TextBox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71" name="TextBox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72" name="TextBox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90" name="TextBox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96" name="TextBox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97" name="TextBox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106" name="TextBox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115" name="TextBox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121" name="TextBox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137" name="TextBox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141" name="TextBox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142" name="TextBox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143" name="TextBox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144" name="TextBox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145" name="TextBox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147" name="TextBox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148" name="TextBox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149" name="TextBox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150" name="TextBox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151" name="TextBox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152" name="TextBox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153" name="TextBox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154" name="TextBox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155" name="TextBox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156" name="TextBox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157" name="TextBox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158" name="TextBox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159" name="TextBox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160" name="TextBox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161" name="TextBox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162" name="TextBox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163" name="TextBox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164" name="TextBox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165" name="TextBox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166" name="TextBox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167" name="TextBox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0</xdr:row>
      <xdr:rowOff>0</xdr:rowOff>
    </xdr:from>
    <xdr:ext cx="192763" cy="278089"/>
    <xdr:sp macro="" textlink="">
      <xdr:nvSpPr>
        <xdr:cNvPr id="168" name="TextBox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/>
      </xdr:nvSpPr>
      <xdr:spPr>
        <a:xfrm>
          <a:off x="6941820" y="0"/>
          <a:ext cx="192763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0</xdr:row>
      <xdr:rowOff>0</xdr:rowOff>
    </xdr:from>
    <xdr:ext cx="192763" cy="278089"/>
    <xdr:sp macro="" textlink="">
      <xdr:nvSpPr>
        <xdr:cNvPr id="169" name="TextBox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/>
      </xdr:nvSpPr>
      <xdr:spPr>
        <a:xfrm>
          <a:off x="6941820" y="0"/>
          <a:ext cx="192763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0</xdr:row>
      <xdr:rowOff>0</xdr:rowOff>
    </xdr:from>
    <xdr:ext cx="192763" cy="278089"/>
    <xdr:sp macro="" textlink="">
      <xdr:nvSpPr>
        <xdr:cNvPr id="170" name="TextBox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/>
      </xdr:nvSpPr>
      <xdr:spPr>
        <a:xfrm>
          <a:off x="6941820" y="0"/>
          <a:ext cx="192763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0</xdr:row>
      <xdr:rowOff>0</xdr:rowOff>
    </xdr:from>
    <xdr:ext cx="192763" cy="278089"/>
    <xdr:sp macro="" textlink="">
      <xdr:nvSpPr>
        <xdr:cNvPr id="171" name="TextBox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/>
      </xdr:nvSpPr>
      <xdr:spPr>
        <a:xfrm>
          <a:off x="6941820" y="0"/>
          <a:ext cx="192763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72" name="TextBox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73" name="TextBox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174" name="TextBox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175" name="TextBox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92763" cy="264560"/>
    <xdr:sp macro="" textlink="">
      <xdr:nvSpPr>
        <xdr:cNvPr id="176" name="TextBox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/>
      </xdr:nvSpPr>
      <xdr:spPr>
        <a:xfrm>
          <a:off x="338489" y="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92763" cy="264560"/>
    <xdr:sp macro="" textlink="">
      <xdr:nvSpPr>
        <xdr:cNvPr id="177" name="TextBox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/>
      </xdr:nvSpPr>
      <xdr:spPr>
        <a:xfrm>
          <a:off x="338489" y="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92763" cy="264560"/>
    <xdr:sp macro="" textlink="">
      <xdr:nvSpPr>
        <xdr:cNvPr id="178" name="TextBox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/>
      </xdr:nvSpPr>
      <xdr:spPr>
        <a:xfrm>
          <a:off x="338489" y="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92763" cy="264560"/>
    <xdr:sp macro="" textlink="">
      <xdr:nvSpPr>
        <xdr:cNvPr id="179" name="TextBox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/>
      </xdr:nvSpPr>
      <xdr:spPr>
        <a:xfrm>
          <a:off x="338489" y="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92763" cy="264560"/>
    <xdr:sp macro="" textlink="">
      <xdr:nvSpPr>
        <xdr:cNvPr id="180" name="TextBox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/>
      </xdr:nvSpPr>
      <xdr:spPr>
        <a:xfrm>
          <a:off x="338489" y="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92763" cy="264560"/>
    <xdr:sp macro="" textlink="">
      <xdr:nvSpPr>
        <xdr:cNvPr id="181" name="TextBox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/>
      </xdr:nvSpPr>
      <xdr:spPr>
        <a:xfrm>
          <a:off x="338489" y="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92763" cy="264560"/>
    <xdr:sp macro="" textlink="">
      <xdr:nvSpPr>
        <xdr:cNvPr id="182" name="TextBox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/>
      </xdr:nvSpPr>
      <xdr:spPr>
        <a:xfrm>
          <a:off x="338489" y="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92763" cy="264560"/>
    <xdr:sp macro="" textlink="">
      <xdr:nvSpPr>
        <xdr:cNvPr id="183" name="TextBox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/>
      </xdr:nvSpPr>
      <xdr:spPr>
        <a:xfrm>
          <a:off x="338489" y="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92763" cy="264560"/>
    <xdr:sp macro="" textlink="">
      <xdr:nvSpPr>
        <xdr:cNvPr id="184" name="TextBox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/>
      </xdr:nvSpPr>
      <xdr:spPr>
        <a:xfrm>
          <a:off x="338489" y="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92763" cy="264560"/>
    <xdr:sp macro="" textlink="">
      <xdr:nvSpPr>
        <xdr:cNvPr id="185" name="TextBox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/>
      </xdr:nvSpPr>
      <xdr:spPr>
        <a:xfrm>
          <a:off x="338489" y="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92763" cy="264560"/>
    <xdr:sp macro="" textlink="">
      <xdr:nvSpPr>
        <xdr:cNvPr id="186" name="TextBox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/>
      </xdr:nvSpPr>
      <xdr:spPr>
        <a:xfrm>
          <a:off x="338489" y="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92763" cy="264560"/>
    <xdr:sp macro="" textlink="">
      <xdr:nvSpPr>
        <xdr:cNvPr id="187" name="TextBox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/>
      </xdr:nvSpPr>
      <xdr:spPr>
        <a:xfrm>
          <a:off x="338489" y="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92763" cy="264560"/>
    <xdr:sp macro="" textlink="">
      <xdr:nvSpPr>
        <xdr:cNvPr id="188" name="TextBox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/>
      </xdr:nvSpPr>
      <xdr:spPr>
        <a:xfrm>
          <a:off x="338489" y="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92763" cy="264560"/>
    <xdr:sp macro="" textlink="">
      <xdr:nvSpPr>
        <xdr:cNvPr id="189" name="TextBox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/>
      </xdr:nvSpPr>
      <xdr:spPr>
        <a:xfrm>
          <a:off x="338489" y="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92763" cy="264560"/>
    <xdr:sp macro="" textlink="">
      <xdr:nvSpPr>
        <xdr:cNvPr id="190" name="TextBox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/>
      </xdr:nvSpPr>
      <xdr:spPr>
        <a:xfrm>
          <a:off x="338489" y="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92763" cy="264560"/>
    <xdr:sp macro="" textlink="">
      <xdr:nvSpPr>
        <xdr:cNvPr id="191" name="TextBox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/>
      </xdr:nvSpPr>
      <xdr:spPr>
        <a:xfrm>
          <a:off x="338489" y="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92763" cy="264560"/>
    <xdr:sp macro="" textlink="">
      <xdr:nvSpPr>
        <xdr:cNvPr id="192" name="TextBox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/>
      </xdr:nvSpPr>
      <xdr:spPr>
        <a:xfrm>
          <a:off x="338489" y="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92763" cy="264560"/>
    <xdr:sp macro="" textlink="">
      <xdr:nvSpPr>
        <xdr:cNvPr id="193" name="TextBox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/>
      </xdr:nvSpPr>
      <xdr:spPr>
        <a:xfrm>
          <a:off x="338489" y="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92763" cy="264560"/>
    <xdr:sp macro="" textlink="">
      <xdr:nvSpPr>
        <xdr:cNvPr id="194" name="TextBox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/>
      </xdr:nvSpPr>
      <xdr:spPr>
        <a:xfrm>
          <a:off x="338489" y="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92763" cy="264560"/>
    <xdr:sp macro="" textlink="">
      <xdr:nvSpPr>
        <xdr:cNvPr id="195" name="TextBox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/>
      </xdr:nvSpPr>
      <xdr:spPr>
        <a:xfrm>
          <a:off x="338489" y="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92763" cy="264560"/>
    <xdr:sp macro="" textlink="">
      <xdr:nvSpPr>
        <xdr:cNvPr id="196" name="TextBox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 txBox="1"/>
      </xdr:nvSpPr>
      <xdr:spPr>
        <a:xfrm>
          <a:off x="338489" y="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92763" cy="264560"/>
    <xdr:sp macro="" textlink="">
      <xdr:nvSpPr>
        <xdr:cNvPr id="197" name="TextBox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 txBox="1"/>
      </xdr:nvSpPr>
      <xdr:spPr>
        <a:xfrm>
          <a:off x="338489" y="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92763" cy="264560"/>
    <xdr:sp macro="" textlink="">
      <xdr:nvSpPr>
        <xdr:cNvPr id="198" name="TextBox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/>
      </xdr:nvSpPr>
      <xdr:spPr>
        <a:xfrm>
          <a:off x="338489" y="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92763" cy="264560"/>
    <xdr:sp macro="" textlink="">
      <xdr:nvSpPr>
        <xdr:cNvPr id="199" name="TextBox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/>
      </xdr:nvSpPr>
      <xdr:spPr>
        <a:xfrm>
          <a:off x="338489" y="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92763" cy="264560"/>
    <xdr:sp macro="" textlink="">
      <xdr:nvSpPr>
        <xdr:cNvPr id="200" name="TextBox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/>
      </xdr:nvSpPr>
      <xdr:spPr>
        <a:xfrm>
          <a:off x="338489" y="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92763" cy="264560"/>
    <xdr:sp macro="" textlink="">
      <xdr:nvSpPr>
        <xdr:cNvPr id="201" name="TextBox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 txBox="1"/>
      </xdr:nvSpPr>
      <xdr:spPr>
        <a:xfrm>
          <a:off x="338489" y="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92763" cy="264560"/>
    <xdr:sp macro="" textlink="">
      <xdr:nvSpPr>
        <xdr:cNvPr id="202" name="TextBox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/>
      </xdr:nvSpPr>
      <xdr:spPr>
        <a:xfrm>
          <a:off x="338489" y="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92763" cy="264560"/>
    <xdr:sp macro="" textlink="">
      <xdr:nvSpPr>
        <xdr:cNvPr id="203" name="TextBox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/>
      </xdr:nvSpPr>
      <xdr:spPr>
        <a:xfrm>
          <a:off x="338489" y="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92763" cy="264560"/>
    <xdr:sp macro="" textlink="">
      <xdr:nvSpPr>
        <xdr:cNvPr id="204" name="TextBox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/>
      </xdr:nvSpPr>
      <xdr:spPr>
        <a:xfrm>
          <a:off x="338489" y="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92763" cy="264560"/>
    <xdr:sp macro="" textlink="">
      <xdr:nvSpPr>
        <xdr:cNvPr id="205" name="TextBox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 txBox="1"/>
      </xdr:nvSpPr>
      <xdr:spPr>
        <a:xfrm>
          <a:off x="338489" y="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92763" cy="264560"/>
    <xdr:sp macro="" textlink="">
      <xdr:nvSpPr>
        <xdr:cNvPr id="206" name="TextBox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/>
      </xdr:nvSpPr>
      <xdr:spPr>
        <a:xfrm>
          <a:off x="338489" y="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92763" cy="264560"/>
    <xdr:sp macro="" textlink="">
      <xdr:nvSpPr>
        <xdr:cNvPr id="207" name="TextBox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 txBox="1"/>
      </xdr:nvSpPr>
      <xdr:spPr>
        <a:xfrm>
          <a:off x="338489" y="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92763" cy="264560"/>
    <xdr:sp macro="" textlink="">
      <xdr:nvSpPr>
        <xdr:cNvPr id="208" name="TextBox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/>
      </xdr:nvSpPr>
      <xdr:spPr>
        <a:xfrm>
          <a:off x="338489" y="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92763" cy="264560"/>
    <xdr:sp macro="" textlink="">
      <xdr:nvSpPr>
        <xdr:cNvPr id="209" name="TextBox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 txBox="1"/>
      </xdr:nvSpPr>
      <xdr:spPr>
        <a:xfrm>
          <a:off x="338489" y="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92763" cy="264560"/>
    <xdr:sp macro="" textlink="">
      <xdr:nvSpPr>
        <xdr:cNvPr id="210" name="TextBox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/>
      </xdr:nvSpPr>
      <xdr:spPr>
        <a:xfrm>
          <a:off x="338489" y="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92763" cy="264560"/>
    <xdr:sp macro="" textlink="">
      <xdr:nvSpPr>
        <xdr:cNvPr id="211" name="TextBox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/>
      </xdr:nvSpPr>
      <xdr:spPr>
        <a:xfrm>
          <a:off x="338489" y="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2" name="TextBox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 txBox="1"/>
      </xdr:nvSpPr>
      <xdr:spPr>
        <a:xfrm>
          <a:off x="5524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3" name="TextBox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 txBox="1"/>
      </xdr:nvSpPr>
      <xdr:spPr>
        <a:xfrm>
          <a:off x="5524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4" name="TextBox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 txBox="1"/>
      </xdr:nvSpPr>
      <xdr:spPr>
        <a:xfrm>
          <a:off x="5524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5" name="TextBox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 txBox="1"/>
      </xdr:nvSpPr>
      <xdr:spPr>
        <a:xfrm>
          <a:off x="5524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6" name="TextBox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 txBox="1"/>
      </xdr:nvSpPr>
      <xdr:spPr>
        <a:xfrm>
          <a:off x="5524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7" name="TextBox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 txBox="1"/>
      </xdr:nvSpPr>
      <xdr:spPr>
        <a:xfrm>
          <a:off x="5524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8" name="TextBox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 txBox="1"/>
      </xdr:nvSpPr>
      <xdr:spPr>
        <a:xfrm>
          <a:off x="5524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9" name="TextBox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 txBox="1"/>
      </xdr:nvSpPr>
      <xdr:spPr>
        <a:xfrm>
          <a:off x="5524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0" name="TextBox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 txBox="1"/>
      </xdr:nvSpPr>
      <xdr:spPr>
        <a:xfrm>
          <a:off x="5524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1" name="TextBox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 txBox="1"/>
      </xdr:nvSpPr>
      <xdr:spPr>
        <a:xfrm>
          <a:off x="5524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2" name="TextBox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 txBox="1"/>
      </xdr:nvSpPr>
      <xdr:spPr>
        <a:xfrm>
          <a:off x="5524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3" name="TextBox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 txBox="1"/>
      </xdr:nvSpPr>
      <xdr:spPr>
        <a:xfrm>
          <a:off x="5524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84731" cy="264560"/>
    <xdr:sp macro="" textlink="">
      <xdr:nvSpPr>
        <xdr:cNvPr id="224" name="TextBox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 txBox="1"/>
      </xdr:nvSpPr>
      <xdr:spPr>
        <a:xfrm>
          <a:off x="47320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84731" cy="264560"/>
    <xdr:sp macro="" textlink="">
      <xdr:nvSpPr>
        <xdr:cNvPr id="225" name="TextBox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 txBox="1"/>
      </xdr:nvSpPr>
      <xdr:spPr>
        <a:xfrm>
          <a:off x="47320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84731" cy="264560"/>
    <xdr:sp macro="" textlink="">
      <xdr:nvSpPr>
        <xdr:cNvPr id="226" name="TextBox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 txBox="1"/>
      </xdr:nvSpPr>
      <xdr:spPr>
        <a:xfrm>
          <a:off x="47320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84731" cy="264560"/>
    <xdr:sp macro="" textlink="">
      <xdr:nvSpPr>
        <xdr:cNvPr id="227" name="TextBox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 txBox="1"/>
      </xdr:nvSpPr>
      <xdr:spPr>
        <a:xfrm>
          <a:off x="47320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8" name="TextBox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 txBox="1"/>
      </xdr:nvSpPr>
      <xdr:spPr>
        <a:xfrm>
          <a:off x="5524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9" name="TextBox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 txBox="1"/>
      </xdr:nvSpPr>
      <xdr:spPr>
        <a:xfrm>
          <a:off x="5524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0" name="TextBox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 txBox="1"/>
      </xdr:nvSpPr>
      <xdr:spPr>
        <a:xfrm>
          <a:off x="5524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1" name="TextBox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 txBox="1"/>
      </xdr:nvSpPr>
      <xdr:spPr>
        <a:xfrm>
          <a:off x="5524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2" name="TextBox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 txBox="1"/>
      </xdr:nvSpPr>
      <xdr:spPr>
        <a:xfrm>
          <a:off x="5524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3" name="TextBox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 txBox="1"/>
      </xdr:nvSpPr>
      <xdr:spPr>
        <a:xfrm>
          <a:off x="5524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4" name="TextBox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 txBox="1"/>
      </xdr:nvSpPr>
      <xdr:spPr>
        <a:xfrm>
          <a:off x="5524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5" name="TextBox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 txBox="1"/>
      </xdr:nvSpPr>
      <xdr:spPr>
        <a:xfrm>
          <a:off x="5524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6" name="TextBox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 txBox="1"/>
      </xdr:nvSpPr>
      <xdr:spPr>
        <a:xfrm>
          <a:off x="5524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7" name="TextBox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 txBox="1"/>
      </xdr:nvSpPr>
      <xdr:spPr>
        <a:xfrm>
          <a:off x="5524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8" name="TextBox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 txBox="1"/>
      </xdr:nvSpPr>
      <xdr:spPr>
        <a:xfrm>
          <a:off x="5524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9" name="TextBox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 txBox="1"/>
      </xdr:nvSpPr>
      <xdr:spPr>
        <a:xfrm>
          <a:off x="5524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84731" cy="264560"/>
    <xdr:sp macro="" textlink="">
      <xdr:nvSpPr>
        <xdr:cNvPr id="240" name="TextBox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 txBox="1"/>
      </xdr:nvSpPr>
      <xdr:spPr>
        <a:xfrm>
          <a:off x="47320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84731" cy="264560"/>
    <xdr:sp macro="" textlink="">
      <xdr:nvSpPr>
        <xdr:cNvPr id="241" name="TextBox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 txBox="1"/>
      </xdr:nvSpPr>
      <xdr:spPr>
        <a:xfrm>
          <a:off x="47320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84731" cy="264560"/>
    <xdr:sp macro="" textlink="">
      <xdr:nvSpPr>
        <xdr:cNvPr id="242" name="TextBox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 txBox="1"/>
      </xdr:nvSpPr>
      <xdr:spPr>
        <a:xfrm>
          <a:off x="47320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84731" cy="264560"/>
    <xdr:sp macro="" textlink="">
      <xdr:nvSpPr>
        <xdr:cNvPr id="243" name="TextBox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 txBox="1"/>
      </xdr:nvSpPr>
      <xdr:spPr>
        <a:xfrm>
          <a:off x="47320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4" name="TextBox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 txBox="1"/>
      </xdr:nvSpPr>
      <xdr:spPr>
        <a:xfrm>
          <a:off x="5524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5" name="TextBox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 txBox="1"/>
      </xdr:nvSpPr>
      <xdr:spPr>
        <a:xfrm>
          <a:off x="5524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6" name="TextBox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 txBox="1"/>
      </xdr:nvSpPr>
      <xdr:spPr>
        <a:xfrm>
          <a:off x="5524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7" name="TextBox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 txBox="1"/>
      </xdr:nvSpPr>
      <xdr:spPr>
        <a:xfrm>
          <a:off x="5524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8" name="TextBox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 txBox="1"/>
      </xdr:nvSpPr>
      <xdr:spPr>
        <a:xfrm>
          <a:off x="5524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9" name="TextBox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 txBox="1"/>
      </xdr:nvSpPr>
      <xdr:spPr>
        <a:xfrm>
          <a:off x="5524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0" name="TextBox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 txBox="1"/>
      </xdr:nvSpPr>
      <xdr:spPr>
        <a:xfrm>
          <a:off x="5524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1" name="TextBox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 txBox="1"/>
      </xdr:nvSpPr>
      <xdr:spPr>
        <a:xfrm>
          <a:off x="5524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2" name="TextBox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 txBox="1"/>
      </xdr:nvSpPr>
      <xdr:spPr>
        <a:xfrm>
          <a:off x="5524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3" name="TextBox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 txBox="1"/>
      </xdr:nvSpPr>
      <xdr:spPr>
        <a:xfrm>
          <a:off x="5524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4" name="TextBox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 txBox="1"/>
      </xdr:nvSpPr>
      <xdr:spPr>
        <a:xfrm>
          <a:off x="5524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5" name="TextBox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 txBox="1"/>
      </xdr:nvSpPr>
      <xdr:spPr>
        <a:xfrm>
          <a:off x="5524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8882" cy="278089"/>
    <xdr:sp macro="" textlink="">
      <xdr:nvSpPr>
        <xdr:cNvPr id="256" name="TextBox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 txBox="1"/>
      </xdr:nvSpPr>
      <xdr:spPr>
        <a:xfrm>
          <a:off x="2506980" y="0"/>
          <a:ext cx="198882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8882" cy="278089"/>
    <xdr:sp macro="" textlink="">
      <xdr:nvSpPr>
        <xdr:cNvPr id="257" name="TextBox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 txBox="1"/>
      </xdr:nvSpPr>
      <xdr:spPr>
        <a:xfrm>
          <a:off x="2506980" y="0"/>
          <a:ext cx="198882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8882" cy="278089"/>
    <xdr:sp macro="" textlink="">
      <xdr:nvSpPr>
        <xdr:cNvPr id="258" name="TextBox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 txBox="1"/>
      </xdr:nvSpPr>
      <xdr:spPr>
        <a:xfrm>
          <a:off x="2506980" y="0"/>
          <a:ext cx="198882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8882" cy="278089"/>
    <xdr:sp macro="" textlink="">
      <xdr:nvSpPr>
        <xdr:cNvPr id="259" name="TextBox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 txBox="1"/>
      </xdr:nvSpPr>
      <xdr:spPr>
        <a:xfrm>
          <a:off x="2506980" y="0"/>
          <a:ext cx="198882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8882" cy="278089"/>
    <xdr:sp macro="" textlink="">
      <xdr:nvSpPr>
        <xdr:cNvPr id="260" name="TextBox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 txBox="1"/>
      </xdr:nvSpPr>
      <xdr:spPr>
        <a:xfrm>
          <a:off x="2506980" y="0"/>
          <a:ext cx="198882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8882" cy="278089"/>
    <xdr:sp macro="" textlink="">
      <xdr:nvSpPr>
        <xdr:cNvPr id="261" name="TextBox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 txBox="1"/>
      </xdr:nvSpPr>
      <xdr:spPr>
        <a:xfrm>
          <a:off x="2506980" y="0"/>
          <a:ext cx="198882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8882" cy="278089"/>
    <xdr:sp macro="" textlink="">
      <xdr:nvSpPr>
        <xdr:cNvPr id="262" name="TextBox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 txBox="1"/>
      </xdr:nvSpPr>
      <xdr:spPr>
        <a:xfrm>
          <a:off x="2506980" y="0"/>
          <a:ext cx="198882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8882" cy="278089"/>
    <xdr:sp macro="" textlink="">
      <xdr:nvSpPr>
        <xdr:cNvPr id="263" name="TextBox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 txBox="1"/>
      </xdr:nvSpPr>
      <xdr:spPr>
        <a:xfrm>
          <a:off x="2506980" y="0"/>
          <a:ext cx="198882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8882" cy="278089"/>
    <xdr:sp macro="" textlink="">
      <xdr:nvSpPr>
        <xdr:cNvPr id="264" name="TextBox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 txBox="1"/>
      </xdr:nvSpPr>
      <xdr:spPr>
        <a:xfrm>
          <a:off x="2506980" y="0"/>
          <a:ext cx="198882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8882" cy="278089"/>
    <xdr:sp macro="" textlink="">
      <xdr:nvSpPr>
        <xdr:cNvPr id="265" name="TextBox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 txBox="1"/>
      </xdr:nvSpPr>
      <xdr:spPr>
        <a:xfrm>
          <a:off x="2506980" y="0"/>
          <a:ext cx="198882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8882" cy="278089"/>
    <xdr:sp macro="" textlink="">
      <xdr:nvSpPr>
        <xdr:cNvPr id="266" name="TextBox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 txBox="1"/>
      </xdr:nvSpPr>
      <xdr:spPr>
        <a:xfrm>
          <a:off x="2506980" y="0"/>
          <a:ext cx="198882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8882" cy="278089"/>
    <xdr:sp macro="" textlink="">
      <xdr:nvSpPr>
        <xdr:cNvPr id="267" name="TextBox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 txBox="1"/>
      </xdr:nvSpPr>
      <xdr:spPr>
        <a:xfrm>
          <a:off x="2506980" y="0"/>
          <a:ext cx="198882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8882" cy="278089"/>
    <xdr:sp macro="" textlink="">
      <xdr:nvSpPr>
        <xdr:cNvPr id="268" name="TextBox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 txBox="1"/>
      </xdr:nvSpPr>
      <xdr:spPr>
        <a:xfrm>
          <a:off x="2506980" y="0"/>
          <a:ext cx="198882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8882" cy="278089"/>
    <xdr:sp macro="" textlink="">
      <xdr:nvSpPr>
        <xdr:cNvPr id="269" name="TextBox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 txBox="1"/>
      </xdr:nvSpPr>
      <xdr:spPr>
        <a:xfrm>
          <a:off x="2506980" y="0"/>
          <a:ext cx="198882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8882" cy="278089"/>
    <xdr:sp macro="" textlink="">
      <xdr:nvSpPr>
        <xdr:cNvPr id="270" name="TextBox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 txBox="1"/>
      </xdr:nvSpPr>
      <xdr:spPr>
        <a:xfrm>
          <a:off x="2506980" y="0"/>
          <a:ext cx="198882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8882" cy="278089"/>
    <xdr:sp macro="" textlink="">
      <xdr:nvSpPr>
        <xdr:cNvPr id="271" name="TextBox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 txBox="1"/>
      </xdr:nvSpPr>
      <xdr:spPr>
        <a:xfrm>
          <a:off x="2506980" y="0"/>
          <a:ext cx="198882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8882" cy="278089"/>
    <xdr:sp macro="" textlink="">
      <xdr:nvSpPr>
        <xdr:cNvPr id="272" name="TextBox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 txBox="1"/>
      </xdr:nvSpPr>
      <xdr:spPr>
        <a:xfrm>
          <a:off x="2506980" y="0"/>
          <a:ext cx="198882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8882" cy="278089"/>
    <xdr:sp macro="" textlink="">
      <xdr:nvSpPr>
        <xdr:cNvPr id="273" name="TextBox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 txBox="1"/>
      </xdr:nvSpPr>
      <xdr:spPr>
        <a:xfrm>
          <a:off x="2506980" y="0"/>
          <a:ext cx="198882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8882" cy="278089"/>
    <xdr:sp macro="" textlink="">
      <xdr:nvSpPr>
        <xdr:cNvPr id="274" name="TextBox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 txBox="1"/>
      </xdr:nvSpPr>
      <xdr:spPr>
        <a:xfrm>
          <a:off x="2506980" y="0"/>
          <a:ext cx="198882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8882" cy="278089"/>
    <xdr:sp macro="" textlink="">
      <xdr:nvSpPr>
        <xdr:cNvPr id="275" name="TextBox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 txBox="1"/>
      </xdr:nvSpPr>
      <xdr:spPr>
        <a:xfrm>
          <a:off x="2506980" y="0"/>
          <a:ext cx="198882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8882" cy="278089"/>
    <xdr:sp macro="" textlink="">
      <xdr:nvSpPr>
        <xdr:cNvPr id="276" name="TextBox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 txBox="1"/>
      </xdr:nvSpPr>
      <xdr:spPr>
        <a:xfrm>
          <a:off x="2506980" y="0"/>
          <a:ext cx="198882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8882" cy="278089"/>
    <xdr:sp macro="" textlink="">
      <xdr:nvSpPr>
        <xdr:cNvPr id="277" name="TextBox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 txBox="1"/>
      </xdr:nvSpPr>
      <xdr:spPr>
        <a:xfrm>
          <a:off x="2506980" y="0"/>
          <a:ext cx="198882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8882" cy="278089"/>
    <xdr:sp macro="" textlink="">
      <xdr:nvSpPr>
        <xdr:cNvPr id="278" name="TextBox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 txBox="1"/>
      </xdr:nvSpPr>
      <xdr:spPr>
        <a:xfrm>
          <a:off x="2506980" y="0"/>
          <a:ext cx="198882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8882" cy="278089"/>
    <xdr:sp macro="" textlink="">
      <xdr:nvSpPr>
        <xdr:cNvPr id="279" name="TextBox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 txBox="1"/>
      </xdr:nvSpPr>
      <xdr:spPr>
        <a:xfrm>
          <a:off x="2506980" y="0"/>
          <a:ext cx="198882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8882" cy="278089"/>
    <xdr:sp macro="" textlink="">
      <xdr:nvSpPr>
        <xdr:cNvPr id="280" name="TextBox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 txBox="1"/>
      </xdr:nvSpPr>
      <xdr:spPr>
        <a:xfrm>
          <a:off x="2506980" y="0"/>
          <a:ext cx="198882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8882" cy="278089"/>
    <xdr:sp macro="" textlink="">
      <xdr:nvSpPr>
        <xdr:cNvPr id="281" name="TextBox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 txBox="1"/>
      </xdr:nvSpPr>
      <xdr:spPr>
        <a:xfrm>
          <a:off x="2506980" y="0"/>
          <a:ext cx="198882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8882" cy="278089"/>
    <xdr:sp macro="" textlink="">
      <xdr:nvSpPr>
        <xdr:cNvPr id="282" name="TextBox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 txBox="1"/>
      </xdr:nvSpPr>
      <xdr:spPr>
        <a:xfrm>
          <a:off x="2506980" y="0"/>
          <a:ext cx="198882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8882" cy="278089"/>
    <xdr:sp macro="" textlink="">
      <xdr:nvSpPr>
        <xdr:cNvPr id="283" name="TextBox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 txBox="1"/>
      </xdr:nvSpPr>
      <xdr:spPr>
        <a:xfrm>
          <a:off x="2506980" y="0"/>
          <a:ext cx="198882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8882" cy="278089"/>
    <xdr:sp macro="" textlink="">
      <xdr:nvSpPr>
        <xdr:cNvPr id="284" name="TextBox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 txBox="1"/>
      </xdr:nvSpPr>
      <xdr:spPr>
        <a:xfrm>
          <a:off x="2506980" y="0"/>
          <a:ext cx="198882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8882" cy="278089"/>
    <xdr:sp macro="" textlink="">
      <xdr:nvSpPr>
        <xdr:cNvPr id="285" name="TextBox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 txBox="1"/>
      </xdr:nvSpPr>
      <xdr:spPr>
        <a:xfrm>
          <a:off x="2506980" y="0"/>
          <a:ext cx="198882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8882" cy="278089"/>
    <xdr:sp macro="" textlink="">
      <xdr:nvSpPr>
        <xdr:cNvPr id="286" name="TextBox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 txBox="1"/>
      </xdr:nvSpPr>
      <xdr:spPr>
        <a:xfrm>
          <a:off x="2506980" y="0"/>
          <a:ext cx="198882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8882" cy="278089"/>
    <xdr:sp macro="" textlink="">
      <xdr:nvSpPr>
        <xdr:cNvPr id="287" name="TextBox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 txBox="1"/>
      </xdr:nvSpPr>
      <xdr:spPr>
        <a:xfrm>
          <a:off x="2506980" y="0"/>
          <a:ext cx="198882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8882" cy="278089"/>
    <xdr:sp macro="" textlink="">
      <xdr:nvSpPr>
        <xdr:cNvPr id="288" name="TextBox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 txBox="1"/>
      </xdr:nvSpPr>
      <xdr:spPr>
        <a:xfrm>
          <a:off x="2506980" y="0"/>
          <a:ext cx="198882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8882" cy="278089"/>
    <xdr:sp macro="" textlink="">
      <xdr:nvSpPr>
        <xdr:cNvPr id="289" name="TextBox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 txBox="1"/>
      </xdr:nvSpPr>
      <xdr:spPr>
        <a:xfrm>
          <a:off x="2506980" y="0"/>
          <a:ext cx="198882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8882" cy="278089"/>
    <xdr:sp macro="" textlink="">
      <xdr:nvSpPr>
        <xdr:cNvPr id="290" name="TextBox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 txBox="1"/>
      </xdr:nvSpPr>
      <xdr:spPr>
        <a:xfrm>
          <a:off x="2506980" y="0"/>
          <a:ext cx="198882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8882" cy="278089"/>
    <xdr:sp macro="" textlink="">
      <xdr:nvSpPr>
        <xdr:cNvPr id="291" name="TextBox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 txBox="1"/>
      </xdr:nvSpPr>
      <xdr:spPr>
        <a:xfrm>
          <a:off x="2506980" y="0"/>
          <a:ext cx="198882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292" name="TextBox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293" name="TextBox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294" name="TextBox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295" name="TextBox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296" name="TextBox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297" name="TextBox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298" name="TextBox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299" name="TextBox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300" name="TextBox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301" name="TextBox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302" name="TextBox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303" name="TextBox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84731" cy="278089"/>
    <xdr:sp macro="" textlink="">
      <xdr:nvSpPr>
        <xdr:cNvPr id="304" name="TextBox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 txBox="1"/>
      </xdr:nvSpPr>
      <xdr:spPr>
        <a:xfrm>
          <a:off x="83667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84731" cy="278089"/>
    <xdr:sp macro="" textlink="">
      <xdr:nvSpPr>
        <xdr:cNvPr id="305" name="TextBox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 txBox="1"/>
      </xdr:nvSpPr>
      <xdr:spPr>
        <a:xfrm>
          <a:off x="83667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84731" cy="278089"/>
    <xdr:sp macro="" textlink="">
      <xdr:nvSpPr>
        <xdr:cNvPr id="306" name="TextBox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 txBox="1"/>
      </xdr:nvSpPr>
      <xdr:spPr>
        <a:xfrm>
          <a:off x="83667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84731" cy="278089"/>
    <xdr:sp macro="" textlink="">
      <xdr:nvSpPr>
        <xdr:cNvPr id="307" name="TextBox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 txBox="1"/>
      </xdr:nvSpPr>
      <xdr:spPr>
        <a:xfrm>
          <a:off x="83667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308" name="TextBox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309" name="TextBox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310" name="TextBox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311" name="TextBox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312" name="TextBox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313" name="TextBox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314" name="TextBox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315" name="TextBox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316" name="TextBox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317" name="TextBox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318" name="TextBox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319" name="TextBox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84731" cy="278089"/>
    <xdr:sp macro="" textlink="">
      <xdr:nvSpPr>
        <xdr:cNvPr id="320" name="TextBox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 txBox="1"/>
      </xdr:nvSpPr>
      <xdr:spPr>
        <a:xfrm>
          <a:off x="83667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84731" cy="278089"/>
    <xdr:sp macro="" textlink="">
      <xdr:nvSpPr>
        <xdr:cNvPr id="321" name="TextBox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 txBox="1"/>
      </xdr:nvSpPr>
      <xdr:spPr>
        <a:xfrm>
          <a:off x="83667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84731" cy="278089"/>
    <xdr:sp macro="" textlink="">
      <xdr:nvSpPr>
        <xdr:cNvPr id="322" name="TextBox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 txBox="1"/>
      </xdr:nvSpPr>
      <xdr:spPr>
        <a:xfrm>
          <a:off x="83667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84731" cy="278089"/>
    <xdr:sp macro="" textlink="">
      <xdr:nvSpPr>
        <xdr:cNvPr id="323" name="TextBox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 txBox="1"/>
      </xdr:nvSpPr>
      <xdr:spPr>
        <a:xfrm>
          <a:off x="83667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324" name="TextBox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325" name="TextBox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326" name="TextBox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327" name="TextBox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328" name="TextBox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329" name="TextBox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330" name="TextBox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331" name="TextBox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332" name="TextBox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333" name="TextBox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334" name="TextBox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335" name="TextBox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336" name="TextBox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337" name="TextBox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338" name="TextBox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339" name="TextBox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340" name="TextBox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341" name="TextBox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342" name="TextBox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343" name="TextBox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344" name="TextBox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345" name="TextBox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346" name="TextBox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347" name="TextBox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48" name="TextBox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49" name="TextBox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50" name="TextBox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51" name="TextBox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52" name="TextBox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53" name="TextBox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54" name="TextBox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55" name="TextBox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56" name="TextBox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57" name="TextBox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58" name="TextBox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59" name="TextBox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60" name="TextBox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61" name="TextBox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62" name="TextBox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63" name="TextBox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64" name="TextBox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65" name="TextBox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66" name="TextBox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67" name="TextBox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68" name="TextBox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69" name="TextBox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70" name="TextBox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71" name="TextBox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72" name="TextBox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73" name="TextBox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74" name="TextBox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75" name="TextBox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76" name="TextBox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77" name="TextBox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78" name="TextBox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79" name="TextBox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80" name="TextBox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81" name="TextBox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82" name="TextBox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83" name="TextBox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84" name="TextBox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85" name="TextBox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86" name="TextBox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87" name="TextBox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88" name="TextBox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89" name="TextBox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90" name="TextBox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91" name="TextBox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92" name="TextBox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93" name="TextBox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94" name="TextBox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95" name="TextBox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96" name="TextBox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97" name="TextBox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98" name="TextBox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99" name="TextBox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00" name="TextBox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01" name="TextBox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02" name="TextBox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03" name="TextBox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04" name="TextBox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05" name="TextBox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06" name="TextBox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07" name="TextBox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08" name="TextBox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09" name="TextBox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10" name="TextBox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11" name="TextBox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12" name="TextBox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13" name="TextBox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14" name="TextBox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15" name="TextBox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16" name="TextBox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17" name="TextBox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18" name="TextBox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419" name="TextBox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420" name="TextBox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421" name="TextBox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422" name="TextBox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423" name="TextBox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424" name="TextBox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425" name="TextBox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426" name="TextBox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427" name="TextBox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428" name="TextBox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429" name="TextBox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430" name="TextBox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431" name="TextBox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432" name="TextBox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433" name="TextBox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434" name="TextBox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435" name="TextBox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436" name="TextBox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437" name="TextBox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438" name="TextBox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439" name="TextBox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440" name="TextBox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441" name="TextBox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442" name="TextBox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443" name="TextBox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444" name="TextBox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445" name="TextBox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446" name="TextBox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447" name="TextBox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448" name="TextBox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449" name="TextBox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450" name="TextBox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451" name="TextBox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452" name="TextBox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453" name="TextBox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454" name="TextBox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455" name="TextBox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456" name="TextBox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457" name="TextBox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458" name="TextBox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459" name="TextBox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460" name="TextBox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461" name="TextBox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462" name="TextBox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463" name="TextBox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464" name="TextBox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465" name="TextBox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466" name="TextBox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467" name="TextBox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468" name="TextBox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469" name="TextBox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470" name="TextBox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471" name="TextBox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472" name="TextBox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473" name="TextBox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474" name="TextBox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475" name="TextBox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476" name="TextBox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477" name="TextBox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478" name="TextBox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479" name="TextBox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480" name="TextBox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481" name="TextBox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482" name="TextBox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483" name="TextBox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484" name="TextBox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485" name="TextBox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486" name="TextBox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487" name="TextBox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488" name="TextBox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489" name="TextBox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490" name="TextBox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491" name="TextBox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492" name="TextBox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 txBox="1"/>
      </xdr:nvSpPr>
      <xdr:spPr>
        <a:xfrm>
          <a:off x="176022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493" name="TextBox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 txBox="1"/>
      </xdr:nvSpPr>
      <xdr:spPr>
        <a:xfrm>
          <a:off x="176022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494" name="TextBox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 txBox="1"/>
      </xdr:nvSpPr>
      <xdr:spPr>
        <a:xfrm>
          <a:off x="176022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495" name="TextBox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 txBox="1"/>
      </xdr:nvSpPr>
      <xdr:spPr>
        <a:xfrm>
          <a:off x="176022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496" name="TextBox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 txBox="1"/>
      </xdr:nvSpPr>
      <xdr:spPr>
        <a:xfrm>
          <a:off x="398014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497" name="TextBox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 txBox="1"/>
      </xdr:nvSpPr>
      <xdr:spPr>
        <a:xfrm>
          <a:off x="398014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498" name="TextBox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 txBox="1"/>
      </xdr:nvSpPr>
      <xdr:spPr>
        <a:xfrm>
          <a:off x="398014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499" name="TextBox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 txBox="1"/>
      </xdr:nvSpPr>
      <xdr:spPr>
        <a:xfrm>
          <a:off x="398014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264560"/>
    <xdr:sp macro="" textlink="">
      <xdr:nvSpPr>
        <xdr:cNvPr id="500" name="TextBox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 txBox="1"/>
      </xdr:nvSpPr>
      <xdr:spPr>
        <a:xfrm>
          <a:off x="39776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264560"/>
    <xdr:sp macro="" textlink="">
      <xdr:nvSpPr>
        <xdr:cNvPr id="501" name="TextBox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 txBox="1"/>
      </xdr:nvSpPr>
      <xdr:spPr>
        <a:xfrm>
          <a:off x="39776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264560"/>
    <xdr:sp macro="" textlink="">
      <xdr:nvSpPr>
        <xdr:cNvPr id="502" name="TextBox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 txBox="1"/>
      </xdr:nvSpPr>
      <xdr:spPr>
        <a:xfrm>
          <a:off x="39776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264560"/>
    <xdr:sp macro="" textlink="">
      <xdr:nvSpPr>
        <xdr:cNvPr id="503" name="TextBox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 txBox="1"/>
      </xdr:nvSpPr>
      <xdr:spPr>
        <a:xfrm>
          <a:off x="39776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504" name="TextBox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 txBox="1"/>
      </xdr:nvSpPr>
      <xdr:spPr>
        <a:xfrm>
          <a:off x="176022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505" name="TextBox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 txBox="1"/>
      </xdr:nvSpPr>
      <xdr:spPr>
        <a:xfrm>
          <a:off x="176022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506" name="TextBox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 txBox="1"/>
      </xdr:nvSpPr>
      <xdr:spPr>
        <a:xfrm>
          <a:off x="176022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507" name="TextBox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 txBox="1"/>
      </xdr:nvSpPr>
      <xdr:spPr>
        <a:xfrm>
          <a:off x="176022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08" name="TextBox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09" name="TextBox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10" name="TextBox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11" name="TextBox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12" name="TextBox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13" name="TextBox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14" name="TextBox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15" name="TextBox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16" name="TextBox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17" name="TextBox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518" name="TextBox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519" name="TextBox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520" name="TextBox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521" name="TextBox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522" name="TextBox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523" name="TextBox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524" name="TextBox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525" name="TextBox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526" name="TextBox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527" name="TextBox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528" name="TextBox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 txBox="1"/>
      </xdr:nvSpPr>
      <xdr:spPr>
        <a:xfrm>
          <a:off x="398014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529" name="TextBox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 txBox="1"/>
      </xdr:nvSpPr>
      <xdr:spPr>
        <a:xfrm>
          <a:off x="398014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530" name="TextBox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 txBox="1"/>
      </xdr:nvSpPr>
      <xdr:spPr>
        <a:xfrm>
          <a:off x="398014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531" name="TextBox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 txBox="1"/>
      </xdr:nvSpPr>
      <xdr:spPr>
        <a:xfrm>
          <a:off x="398014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532" name="TextBox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 txBox="1"/>
      </xdr:nvSpPr>
      <xdr:spPr>
        <a:xfrm>
          <a:off x="176022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533" name="TextBox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 txBox="1"/>
      </xdr:nvSpPr>
      <xdr:spPr>
        <a:xfrm>
          <a:off x="176022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534" name="TextBox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 txBox="1"/>
      </xdr:nvSpPr>
      <xdr:spPr>
        <a:xfrm>
          <a:off x="176022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535" name="TextBox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 txBox="1"/>
      </xdr:nvSpPr>
      <xdr:spPr>
        <a:xfrm>
          <a:off x="176022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36" name="TextBox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37" name="TextBox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38" name="TextBox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39" name="TextBox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40" name="TextBox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41" name="TextBox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42" name="TextBox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43" name="TextBox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44" name="TextBox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45" name="TextBox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46" name="TextBox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47" name="TextBox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48" name="TextBox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49" name="TextBox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50" name="TextBox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51" name="TextBox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52" name="TextBox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53" name="TextBox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54" name="TextBox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55" name="TextBox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56" name="TextBox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57" name="TextBox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58" name="TextBox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59" name="TextBox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560" name="TextBox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 txBox="1"/>
      </xdr:nvSpPr>
      <xdr:spPr>
        <a:xfrm>
          <a:off x="176022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561" name="TextBox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 txBox="1"/>
      </xdr:nvSpPr>
      <xdr:spPr>
        <a:xfrm>
          <a:off x="176022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562" name="TextBox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 txBox="1"/>
      </xdr:nvSpPr>
      <xdr:spPr>
        <a:xfrm>
          <a:off x="176022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563" name="TextBox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 txBox="1"/>
      </xdr:nvSpPr>
      <xdr:spPr>
        <a:xfrm>
          <a:off x="176022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64" name="TextBox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65" name="TextBox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66" name="TextBox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67" name="TextBox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68" name="TextBox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69" name="TextBox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570" name="TextBox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 txBox="1"/>
      </xdr:nvSpPr>
      <xdr:spPr>
        <a:xfrm>
          <a:off x="176022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571" name="TextBox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 txBox="1"/>
      </xdr:nvSpPr>
      <xdr:spPr>
        <a:xfrm>
          <a:off x="176022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572" name="TextBox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 txBox="1"/>
      </xdr:nvSpPr>
      <xdr:spPr>
        <a:xfrm>
          <a:off x="176022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573" name="TextBox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 txBox="1"/>
      </xdr:nvSpPr>
      <xdr:spPr>
        <a:xfrm>
          <a:off x="176022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574" name="TextBox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 txBox="1"/>
      </xdr:nvSpPr>
      <xdr:spPr>
        <a:xfrm>
          <a:off x="176022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575" name="TextBox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 txBox="1"/>
      </xdr:nvSpPr>
      <xdr:spPr>
        <a:xfrm>
          <a:off x="176022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576" name="TextBox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 txBox="1"/>
      </xdr:nvSpPr>
      <xdr:spPr>
        <a:xfrm>
          <a:off x="176022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577" name="TextBox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 txBox="1"/>
      </xdr:nvSpPr>
      <xdr:spPr>
        <a:xfrm>
          <a:off x="176022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578" name="TextBox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 txBox="1"/>
      </xdr:nvSpPr>
      <xdr:spPr>
        <a:xfrm>
          <a:off x="176022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579" name="TextBox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 txBox="1"/>
      </xdr:nvSpPr>
      <xdr:spPr>
        <a:xfrm>
          <a:off x="176022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80" name="TextBox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81" name="TextBox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82" name="TextBox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83" name="TextBox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584" name="TextBox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585" name="TextBox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586" name="TextBox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587" name="TextBox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88" name="TextBox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89" name="TextBox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90" name="TextBox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91" name="TextBox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592" name="TextBox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593" name="TextBox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594" name="TextBox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595" name="TextBox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96" name="TextBox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97" name="TextBox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98" name="TextBox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599" name="TextBox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00" name="TextBox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01" name="TextBox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602" name="TextBox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603" name="TextBox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04" name="TextBox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05" name="TextBox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06" name="TextBox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07" name="TextBox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08" name="TextBox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09" name="TextBox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10" name="TextBox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11" name="TextBox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12" name="TextBox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13" name="TextBox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14" name="TextBox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15" name="TextBox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16" name="TextBox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17" name="TextBox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18" name="TextBox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19" name="TextBox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20" name="TextBox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21" name="TextBox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22" name="TextBox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23" name="TextBox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24" name="TextBox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25" name="TextBox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26" name="TextBox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27" name="TextBox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28" name="TextBox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29" name="TextBox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30" name="TextBox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31" name="TextBox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32" name="TextBox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33" name="TextBox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34" name="TextBox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35" name="TextBox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36" name="TextBox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37" name="TextBox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38" name="TextBox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39" name="TextBox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40" name="TextBox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41" name="TextBox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42" name="TextBox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43" name="TextBox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44" name="TextBox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45" name="TextBox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46" name="TextBox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47" name="TextBox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48" name="TextBox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49" name="TextBox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50" name="TextBox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51" name="TextBox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52" name="TextBox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53" name="TextBox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54" name="TextBox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55" name="TextBox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56" name="TextBox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57" name="TextBox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58" name="TextBox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59" name="TextBox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60" name="TextBox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61" name="TextBox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62" name="TextBox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63" name="TextBox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64" name="TextBox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65" name="TextBox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66" name="TextBox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67" name="TextBox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68" name="TextBox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69" name="TextBox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70" name="TextBox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71" name="TextBox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72" name="TextBox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73" name="TextBox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74" name="TextBox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75" name="TextBox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76" name="TextBox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77" name="TextBox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78" name="TextBox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679" name="TextBox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680" name="TextBox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681" name="TextBox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682" name="TextBox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683" name="TextBox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684" name="TextBox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685" name="TextBox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686" name="TextBox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687" name="TextBox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688" name="TextBox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689" name="TextBox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690" name="TextBox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691" name="TextBox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692" name="TextBox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693" name="TextBox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694" name="TextBox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695" name="TextBox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696" name="TextBox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697" name="TextBox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698" name="TextBox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699" name="TextBox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700" name="TextBox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701" name="TextBox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702" name="TextBox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703" name="TextBox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704" name="TextBox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705" name="TextBox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706" name="TextBox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707" name="TextBox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708" name="TextBox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709" name="TextBox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710" name="TextBox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711" name="TextBox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712" name="TextBox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713" name="TextBox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714" name="TextBox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715" name="TextBox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716" name="TextBox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717" name="TextBox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718" name="TextBox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719" name="TextBox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720" name="TextBox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721" name="TextBox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722" name="TextBox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723" name="TextBox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724" name="TextBox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725" name="TextBox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726" name="TextBox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727" name="TextBox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728" name="TextBox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729" name="TextBox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730" name="TextBox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731" name="TextBox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732" name="TextBox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733" name="TextBox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734" name="TextBox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735" name="TextBox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736" name="TextBox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737" name="TextBox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738" name="TextBox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739" name="TextBox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740" name="TextBox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741" name="TextBox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742" name="TextBox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743" name="TextBox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744" name="TextBox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745" name="TextBox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746" name="TextBox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747" name="TextBox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748" name="TextBox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749" name="TextBox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750" name="TextBox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751" name="TextBox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752" name="TextBox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753" name="TextBox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754" name="TextBox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755" name="TextBox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756" name="TextBox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757" name="TextBox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758" name="TextBox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759" name="TextBox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760" name="TextBox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761" name="TextBox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762" name="TextBox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 txBox="1"/>
      </xdr:nvSpPr>
      <xdr:spPr>
        <a:xfrm>
          <a:off x="176022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763" name="TextBox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 txBox="1"/>
      </xdr:nvSpPr>
      <xdr:spPr>
        <a:xfrm>
          <a:off x="176022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764" name="TextBox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 txBox="1"/>
      </xdr:nvSpPr>
      <xdr:spPr>
        <a:xfrm>
          <a:off x="176022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765" name="TextBox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 txBox="1"/>
      </xdr:nvSpPr>
      <xdr:spPr>
        <a:xfrm>
          <a:off x="176022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766" name="TextBox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 txBox="1"/>
      </xdr:nvSpPr>
      <xdr:spPr>
        <a:xfrm>
          <a:off x="398014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767" name="TextBox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 txBox="1"/>
      </xdr:nvSpPr>
      <xdr:spPr>
        <a:xfrm>
          <a:off x="398014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768" name="TextBox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 txBox="1"/>
      </xdr:nvSpPr>
      <xdr:spPr>
        <a:xfrm>
          <a:off x="398014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769" name="TextBox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 txBox="1"/>
      </xdr:nvSpPr>
      <xdr:spPr>
        <a:xfrm>
          <a:off x="398014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770" name="TextBox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 txBox="1"/>
      </xdr:nvSpPr>
      <xdr:spPr>
        <a:xfrm>
          <a:off x="398014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771" name="TextBox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 txBox="1"/>
      </xdr:nvSpPr>
      <xdr:spPr>
        <a:xfrm>
          <a:off x="398014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772" name="TextBox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 txBox="1"/>
      </xdr:nvSpPr>
      <xdr:spPr>
        <a:xfrm>
          <a:off x="398014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773" name="TextBox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 txBox="1"/>
      </xdr:nvSpPr>
      <xdr:spPr>
        <a:xfrm>
          <a:off x="398014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774" name="TextBox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 txBox="1"/>
      </xdr:nvSpPr>
      <xdr:spPr>
        <a:xfrm>
          <a:off x="176022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775" name="TextBox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 txBox="1"/>
      </xdr:nvSpPr>
      <xdr:spPr>
        <a:xfrm>
          <a:off x="176022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776" name="TextBox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 txBox="1"/>
      </xdr:nvSpPr>
      <xdr:spPr>
        <a:xfrm>
          <a:off x="176022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777" name="TextBox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 txBox="1"/>
      </xdr:nvSpPr>
      <xdr:spPr>
        <a:xfrm>
          <a:off x="176022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778" name="TextBox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779" name="TextBox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780" name="TextBox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781" name="TextBox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782" name="TextBox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783" name="TextBox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784" name="TextBox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785" name="TextBox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786" name="TextBox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787" name="TextBox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788" name="TextBox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789" name="TextBox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790" name="TextBox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791" name="TextBox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792" name="TextBox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793" name="TextBox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794" name="TextBox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795" name="TextBox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796" name="TextBox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797" name="TextBox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798" name="TextBox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 txBox="1"/>
      </xdr:nvSpPr>
      <xdr:spPr>
        <a:xfrm>
          <a:off x="398014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799" name="TextBox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 txBox="1"/>
      </xdr:nvSpPr>
      <xdr:spPr>
        <a:xfrm>
          <a:off x="398014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800" name="TextBox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 txBox="1"/>
      </xdr:nvSpPr>
      <xdr:spPr>
        <a:xfrm>
          <a:off x="398014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801" name="TextBox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 txBox="1"/>
      </xdr:nvSpPr>
      <xdr:spPr>
        <a:xfrm>
          <a:off x="398014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802" name="TextBox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 txBox="1"/>
      </xdr:nvSpPr>
      <xdr:spPr>
        <a:xfrm>
          <a:off x="176022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803" name="TextBox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 txBox="1"/>
      </xdr:nvSpPr>
      <xdr:spPr>
        <a:xfrm>
          <a:off x="176022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804" name="TextBox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 txBox="1"/>
      </xdr:nvSpPr>
      <xdr:spPr>
        <a:xfrm>
          <a:off x="176022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805" name="TextBox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 txBox="1"/>
      </xdr:nvSpPr>
      <xdr:spPr>
        <a:xfrm>
          <a:off x="176022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806" name="TextBox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807" name="TextBox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808" name="TextBox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809" name="TextBox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810" name="TextBox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811" name="TextBox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812" name="TextBox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813" name="TextBox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814" name="TextBox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815" name="TextBox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816" name="TextBox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817" name="TextBox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818" name="TextBox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819" name="TextBox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820" name="TextBox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821" name="TextBox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822" name="TextBox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823" name="TextBox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824" name="TextBox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825" name="TextBox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826" name="TextBox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827" name="TextBox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828" name="TextBox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829" name="TextBox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830" name="TextBox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 txBox="1"/>
      </xdr:nvSpPr>
      <xdr:spPr>
        <a:xfrm>
          <a:off x="176022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831" name="TextBox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 txBox="1"/>
      </xdr:nvSpPr>
      <xdr:spPr>
        <a:xfrm>
          <a:off x="176022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832" name="TextBox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 txBox="1"/>
      </xdr:nvSpPr>
      <xdr:spPr>
        <a:xfrm>
          <a:off x="176022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833" name="TextBox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 txBox="1"/>
      </xdr:nvSpPr>
      <xdr:spPr>
        <a:xfrm>
          <a:off x="176022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834" name="TextBox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835" name="TextBox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836" name="TextBox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837" name="TextBox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838" name="TextBox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839" name="TextBox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840" name="TextBox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841" name="TextBox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842" name="TextBox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 txBox="1"/>
      </xdr:nvSpPr>
      <xdr:spPr>
        <a:xfrm>
          <a:off x="176022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843" name="TextBox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 txBox="1"/>
      </xdr:nvSpPr>
      <xdr:spPr>
        <a:xfrm>
          <a:off x="176022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844" name="TextBox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 txBox="1"/>
      </xdr:nvSpPr>
      <xdr:spPr>
        <a:xfrm>
          <a:off x="176022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845" name="TextBox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 txBox="1"/>
      </xdr:nvSpPr>
      <xdr:spPr>
        <a:xfrm>
          <a:off x="176022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846" name="TextBox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 txBox="1"/>
      </xdr:nvSpPr>
      <xdr:spPr>
        <a:xfrm>
          <a:off x="176022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847" name="TextBox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 txBox="1"/>
      </xdr:nvSpPr>
      <xdr:spPr>
        <a:xfrm>
          <a:off x="176022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848" name="TextBox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 txBox="1"/>
      </xdr:nvSpPr>
      <xdr:spPr>
        <a:xfrm>
          <a:off x="176022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849" name="TextBox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 txBox="1"/>
      </xdr:nvSpPr>
      <xdr:spPr>
        <a:xfrm>
          <a:off x="176022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850" name="TextBox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 txBox="1"/>
      </xdr:nvSpPr>
      <xdr:spPr>
        <a:xfrm>
          <a:off x="176022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851" name="TextBox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 txBox="1"/>
      </xdr:nvSpPr>
      <xdr:spPr>
        <a:xfrm>
          <a:off x="176022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852" name="TextBox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853" name="TextBox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854" name="TextBox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855" name="TextBox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856" name="TextBox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857" name="TextBox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858" name="TextBox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859" name="TextBox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860" name="TextBox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861" name="TextBox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862" name="TextBox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863" name="TextBox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864" name="TextBox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865" name="TextBox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866" name="TextBox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867" name="TextBox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868" name="TextBox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869" name="TextBox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870" name="TextBox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871" name="TextBox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872" name="TextBox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873" name="TextBox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874" name="TextBox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875" name="TextBox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876" name="TextBox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877" name="TextBox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878" name="TextBox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879" name="TextBox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880" name="TextBox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881" name="TextBox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882" name="TextBox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883" name="TextBox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0</xdr:row>
      <xdr:rowOff>0</xdr:rowOff>
    </xdr:from>
    <xdr:ext cx="192763" cy="278089"/>
    <xdr:sp macro="" textlink="">
      <xdr:nvSpPr>
        <xdr:cNvPr id="884" name="TextBox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 txBox="1"/>
      </xdr:nvSpPr>
      <xdr:spPr>
        <a:xfrm>
          <a:off x="6941820" y="0"/>
          <a:ext cx="192763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0</xdr:row>
      <xdr:rowOff>0</xdr:rowOff>
    </xdr:from>
    <xdr:ext cx="192763" cy="278089"/>
    <xdr:sp macro="" textlink="">
      <xdr:nvSpPr>
        <xdr:cNvPr id="885" name="TextBox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 txBox="1"/>
      </xdr:nvSpPr>
      <xdr:spPr>
        <a:xfrm>
          <a:off x="6941820" y="0"/>
          <a:ext cx="192763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0</xdr:row>
      <xdr:rowOff>0</xdr:rowOff>
    </xdr:from>
    <xdr:ext cx="192763" cy="278089"/>
    <xdr:sp macro="" textlink="">
      <xdr:nvSpPr>
        <xdr:cNvPr id="886" name="TextBox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 txBox="1"/>
      </xdr:nvSpPr>
      <xdr:spPr>
        <a:xfrm>
          <a:off x="6941820" y="0"/>
          <a:ext cx="192763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0</xdr:row>
      <xdr:rowOff>0</xdr:rowOff>
    </xdr:from>
    <xdr:ext cx="192763" cy="278089"/>
    <xdr:sp macro="" textlink="">
      <xdr:nvSpPr>
        <xdr:cNvPr id="887" name="TextBox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 txBox="1"/>
      </xdr:nvSpPr>
      <xdr:spPr>
        <a:xfrm>
          <a:off x="6941820" y="0"/>
          <a:ext cx="192763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92763" cy="264560"/>
    <xdr:sp macro="" textlink="">
      <xdr:nvSpPr>
        <xdr:cNvPr id="888" name="TextBox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 txBox="1"/>
      </xdr:nvSpPr>
      <xdr:spPr>
        <a:xfrm>
          <a:off x="338489" y="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92763" cy="264560"/>
    <xdr:sp macro="" textlink="">
      <xdr:nvSpPr>
        <xdr:cNvPr id="889" name="TextBox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 txBox="1"/>
      </xdr:nvSpPr>
      <xdr:spPr>
        <a:xfrm>
          <a:off x="338489" y="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92763" cy="264560"/>
    <xdr:sp macro="" textlink="">
      <xdr:nvSpPr>
        <xdr:cNvPr id="890" name="TextBox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 txBox="1"/>
      </xdr:nvSpPr>
      <xdr:spPr>
        <a:xfrm>
          <a:off x="338489" y="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92763" cy="264560"/>
    <xdr:sp macro="" textlink="">
      <xdr:nvSpPr>
        <xdr:cNvPr id="891" name="TextBox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 txBox="1"/>
      </xdr:nvSpPr>
      <xdr:spPr>
        <a:xfrm>
          <a:off x="338489" y="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92763" cy="264560"/>
    <xdr:sp macro="" textlink="">
      <xdr:nvSpPr>
        <xdr:cNvPr id="892" name="TextBox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 txBox="1"/>
      </xdr:nvSpPr>
      <xdr:spPr>
        <a:xfrm>
          <a:off x="338489" y="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92763" cy="264560"/>
    <xdr:sp macro="" textlink="">
      <xdr:nvSpPr>
        <xdr:cNvPr id="893" name="TextBox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 txBox="1"/>
      </xdr:nvSpPr>
      <xdr:spPr>
        <a:xfrm>
          <a:off x="338489" y="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92763" cy="264560"/>
    <xdr:sp macro="" textlink="">
      <xdr:nvSpPr>
        <xdr:cNvPr id="894" name="TextBox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 txBox="1"/>
      </xdr:nvSpPr>
      <xdr:spPr>
        <a:xfrm>
          <a:off x="338489" y="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92763" cy="264560"/>
    <xdr:sp macro="" textlink="">
      <xdr:nvSpPr>
        <xdr:cNvPr id="895" name="TextBox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 txBox="1"/>
      </xdr:nvSpPr>
      <xdr:spPr>
        <a:xfrm>
          <a:off x="338489" y="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92763" cy="264560"/>
    <xdr:sp macro="" textlink="">
      <xdr:nvSpPr>
        <xdr:cNvPr id="896" name="TextBox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 txBox="1"/>
      </xdr:nvSpPr>
      <xdr:spPr>
        <a:xfrm>
          <a:off x="338489" y="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92763" cy="264560"/>
    <xdr:sp macro="" textlink="">
      <xdr:nvSpPr>
        <xdr:cNvPr id="897" name="TextBox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 txBox="1"/>
      </xdr:nvSpPr>
      <xdr:spPr>
        <a:xfrm>
          <a:off x="338489" y="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92763" cy="264560"/>
    <xdr:sp macro="" textlink="">
      <xdr:nvSpPr>
        <xdr:cNvPr id="898" name="TextBox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 txBox="1"/>
      </xdr:nvSpPr>
      <xdr:spPr>
        <a:xfrm>
          <a:off x="338489" y="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92763" cy="264560"/>
    <xdr:sp macro="" textlink="">
      <xdr:nvSpPr>
        <xdr:cNvPr id="899" name="TextBox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 txBox="1"/>
      </xdr:nvSpPr>
      <xdr:spPr>
        <a:xfrm>
          <a:off x="338489" y="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900" name="TextBox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901" name="TextBox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902" name="TextBox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903" name="TextBox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904" name="TextBox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905" name="TextBox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906" name="TextBox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907" name="TextBox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908" name="TextBox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909" name="TextBox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910" name="TextBox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911" name="TextBox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12" name="TextBox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 txBox="1"/>
      </xdr:nvSpPr>
      <xdr:spPr>
        <a:xfrm>
          <a:off x="5524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13" name="TextBox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 txBox="1"/>
      </xdr:nvSpPr>
      <xdr:spPr>
        <a:xfrm>
          <a:off x="5524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14" name="TextBox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 txBox="1"/>
      </xdr:nvSpPr>
      <xdr:spPr>
        <a:xfrm>
          <a:off x="5524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15" name="TextBox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 txBox="1"/>
      </xdr:nvSpPr>
      <xdr:spPr>
        <a:xfrm>
          <a:off x="5524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16" name="TextBox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 txBox="1"/>
      </xdr:nvSpPr>
      <xdr:spPr>
        <a:xfrm>
          <a:off x="5524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17" name="TextBox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 txBox="1"/>
      </xdr:nvSpPr>
      <xdr:spPr>
        <a:xfrm>
          <a:off x="5524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18" name="TextBox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 txBox="1"/>
      </xdr:nvSpPr>
      <xdr:spPr>
        <a:xfrm>
          <a:off x="5524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19" name="TextBox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 txBox="1"/>
      </xdr:nvSpPr>
      <xdr:spPr>
        <a:xfrm>
          <a:off x="5524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20" name="TextBox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 txBox="1"/>
      </xdr:nvSpPr>
      <xdr:spPr>
        <a:xfrm>
          <a:off x="5524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21" name="TextBox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 txBox="1"/>
      </xdr:nvSpPr>
      <xdr:spPr>
        <a:xfrm>
          <a:off x="5524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22" name="TextBox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 txBox="1"/>
      </xdr:nvSpPr>
      <xdr:spPr>
        <a:xfrm>
          <a:off x="5524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23" name="TextBox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 txBox="1"/>
      </xdr:nvSpPr>
      <xdr:spPr>
        <a:xfrm>
          <a:off x="5524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84731" cy="264560"/>
    <xdr:sp macro="" textlink="">
      <xdr:nvSpPr>
        <xdr:cNvPr id="924" name="TextBox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 txBox="1"/>
      </xdr:nvSpPr>
      <xdr:spPr>
        <a:xfrm>
          <a:off x="47320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84731" cy="264560"/>
    <xdr:sp macro="" textlink="">
      <xdr:nvSpPr>
        <xdr:cNvPr id="925" name="TextBox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 txBox="1"/>
      </xdr:nvSpPr>
      <xdr:spPr>
        <a:xfrm>
          <a:off x="47320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84731" cy="264560"/>
    <xdr:sp macro="" textlink="">
      <xdr:nvSpPr>
        <xdr:cNvPr id="926" name="TextBox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 txBox="1"/>
      </xdr:nvSpPr>
      <xdr:spPr>
        <a:xfrm>
          <a:off x="47320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84731" cy="264560"/>
    <xdr:sp macro="" textlink="">
      <xdr:nvSpPr>
        <xdr:cNvPr id="927" name="TextBox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 txBox="1"/>
      </xdr:nvSpPr>
      <xdr:spPr>
        <a:xfrm>
          <a:off x="47320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28" name="TextBox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 txBox="1"/>
      </xdr:nvSpPr>
      <xdr:spPr>
        <a:xfrm>
          <a:off x="5524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29" name="TextBox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 txBox="1"/>
      </xdr:nvSpPr>
      <xdr:spPr>
        <a:xfrm>
          <a:off x="5524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30" name="TextBox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 txBox="1"/>
      </xdr:nvSpPr>
      <xdr:spPr>
        <a:xfrm>
          <a:off x="5524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31" name="TextBox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 txBox="1"/>
      </xdr:nvSpPr>
      <xdr:spPr>
        <a:xfrm>
          <a:off x="5524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32" name="TextBox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 txBox="1"/>
      </xdr:nvSpPr>
      <xdr:spPr>
        <a:xfrm>
          <a:off x="5524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33" name="TextBox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 txBox="1"/>
      </xdr:nvSpPr>
      <xdr:spPr>
        <a:xfrm>
          <a:off x="5524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34" name="TextBox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 txBox="1"/>
      </xdr:nvSpPr>
      <xdr:spPr>
        <a:xfrm>
          <a:off x="5524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35" name="TextBox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 txBox="1"/>
      </xdr:nvSpPr>
      <xdr:spPr>
        <a:xfrm>
          <a:off x="5524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36" name="TextBox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 txBox="1"/>
      </xdr:nvSpPr>
      <xdr:spPr>
        <a:xfrm>
          <a:off x="5524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37" name="TextBox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 txBox="1"/>
      </xdr:nvSpPr>
      <xdr:spPr>
        <a:xfrm>
          <a:off x="5524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38" name="TextBox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 txBox="1"/>
      </xdr:nvSpPr>
      <xdr:spPr>
        <a:xfrm>
          <a:off x="5524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39" name="TextBox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 txBox="1"/>
      </xdr:nvSpPr>
      <xdr:spPr>
        <a:xfrm>
          <a:off x="5524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84731" cy="264560"/>
    <xdr:sp macro="" textlink="">
      <xdr:nvSpPr>
        <xdr:cNvPr id="940" name="TextBox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 txBox="1"/>
      </xdr:nvSpPr>
      <xdr:spPr>
        <a:xfrm>
          <a:off x="47320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84731" cy="264560"/>
    <xdr:sp macro="" textlink="">
      <xdr:nvSpPr>
        <xdr:cNvPr id="941" name="TextBox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 txBox="1"/>
      </xdr:nvSpPr>
      <xdr:spPr>
        <a:xfrm>
          <a:off x="47320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84731" cy="264560"/>
    <xdr:sp macro="" textlink="">
      <xdr:nvSpPr>
        <xdr:cNvPr id="942" name="TextBox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 txBox="1"/>
      </xdr:nvSpPr>
      <xdr:spPr>
        <a:xfrm>
          <a:off x="47320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84731" cy="264560"/>
    <xdr:sp macro="" textlink="">
      <xdr:nvSpPr>
        <xdr:cNvPr id="943" name="TextBox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 txBox="1"/>
      </xdr:nvSpPr>
      <xdr:spPr>
        <a:xfrm>
          <a:off x="47320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44" name="TextBox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 txBox="1"/>
      </xdr:nvSpPr>
      <xdr:spPr>
        <a:xfrm>
          <a:off x="5524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45" name="TextBox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 txBox="1"/>
      </xdr:nvSpPr>
      <xdr:spPr>
        <a:xfrm>
          <a:off x="5524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46" name="TextBox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 txBox="1"/>
      </xdr:nvSpPr>
      <xdr:spPr>
        <a:xfrm>
          <a:off x="5524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47" name="TextBox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 txBox="1"/>
      </xdr:nvSpPr>
      <xdr:spPr>
        <a:xfrm>
          <a:off x="5524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48" name="TextBox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 txBox="1"/>
      </xdr:nvSpPr>
      <xdr:spPr>
        <a:xfrm>
          <a:off x="5524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49" name="TextBox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 txBox="1"/>
      </xdr:nvSpPr>
      <xdr:spPr>
        <a:xfrm>
          <a:off x="5524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50" name="TextBox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 txBox="1"/>
      </xdr:nvSpPr>
      <xdr:spPr>
        <a:xfrm>
          <a:off x="5524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51" name="TextBox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 txBox="1"/>
      </xdr:nvSpPr>
      <xdr:spPr>
        <a:xfrm>
          <a:off x="5524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52" name="TextBox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 txBox="1"/>
      </xdr:nvSpPr>
      <xdr:spPr>
        <a:xfrm>
          <a:off x="5524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53" name="TextBox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 txBox="1"/>
      </xdr:nvSpPr>
      <xdr:spPr>
        <a:xfrm>
          <a:off x="5524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54" name="TextBox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 txBox="1"/>
      </xdr:nvSpPr>
      <xdr:spPr>
        <a:xfrm>
          <a:off x="5524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55" name="TextBox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 txBox="1"/>
      </xdr:nvSpPr>
      <xdr:spPr>
        <a:xfrm>
          <a:off x="5524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8882" cy="278089"/>
    <xdr:sp macro="" textlink="">
      <xdr:nvSpPr>
        <xdr:cNvPr id="956" name="TextBox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 txBox="1"/>
      </xdr:nvSpPr>
      <xdr:spPr>
        <a:xfrm>
          <a:off x="2506980" y="0"/>
          <a:ext cx="198882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8882" cy="278089"/>
    <xdr:sp macro="" textlink="">
      <xdr:nvSpPr>
        <xdr:cNvPr id="957" name="TextBox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 txBox="1"/>
      </xdr:nvSpPr>
      <xdr:spPr>
        <a:xfrm>
          <a:off x="2506980" y="0"/>
          <a:ext cx="198882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8882" cy="278089"/>
    <xdr:sp macro="" textlink="">
      <xdr:nvSpPr>
        <xdr:cNvPr id="958" name="TextBox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 txBox="1"/>
      </xdr:nvSpPr>
      <xdr:spPr>
        <a:xfrm>
          <a:off x="2506980" y="0"/>
          <a:ext cx="198882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8882" cy="278089"/>
    <xdr:sp macro="" textlink="">
      <xdr:nvSpPr>
        <xdr:cNvPr id="959" name="TextBox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 txBox="1"/>
      </xdr:nvSpPr>
      <xdr:spPr>
        <a:xfrm>
          <a:off x="2506980" y="0"/>
          <a:ext cx="198882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8882" cy="278089"/>
    <xdr:sp macro="" textlink="">
      <xdr:nvSpPr>
        <xdr:cNvPr id="960" name="TextBox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 txBox="1"/>
      </xdr:nvSpPr>
      <xdr:spPr>
        <a:xfrm>
          <a:off x="2506980" y="0"/>
          <a:ext cx="198882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8882" cy="278089"/>
    <xdr:sp macro="" textlink="">
      <xdr:nvSpPr>
        <xdr:cNvPr id="961" name="TextBox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 txBox="1"/>
      </xdr:nvSpPr>
      <xdr:spPr>
        <a:xfrm>
          <a:off x="2506980" y="0"/>
          <a:ext cx="198882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8882" cy="278089"/>
    <xdr:sp macro="" textlink="">
      <xdr:nvSpPr>
        <xdr:cNvPr id="962" name="TextBox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 txBox="1"/>
      </xdr:nvSpPr>
      <xdr:spPr>
        <a:xfrm>
          <a:off x="2506980" y="0"/>
          <a:ext cx="198882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8882" cy="278089"/>
    <xdr:sp macro="" textlink="">
      <xdr:nvSpPr>
        <xdr:cNvPr id="963" name="TextBox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 txBox="1"/>
      </xdr:nvSpPr>
      <xdr:spPr>
        <a:xfrm>
          <a:off x="2506980" y="0"/>
          <a:ext cx="198882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8882" cy="278089"/>
    <xdr:sp macro="" textlink="">
      <xdr:nvSpPr>
        <xdr:cNvPr id="964" name="TextBox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 txBox="1"/>
      </xdr:nvSpPr>
      <xdr:spPr>
        <a:xfrm>
          <a:off x="2506980" y="0"/>
          <a:ext cx="198882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8882" cy="278089"/>
    <xdr:sp macro="" textlink="">
      <xdr:nvSpPr>
        <xdr:cNvPr id="965" name="TextBox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 txBox="1"/>
      </xdr:nvSpPr>
      <xdr:spPr>
        <a:xfrm>
          <a:off x="2506980" y="0"/>
          <a:ext cx="198882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8882" cy="278089"/>
    <xdr:sp macro="" textlink="">
      <xdr:nvSpPr>
        <xdr:cNvPr id="966" name="TextBox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 txBox="1"/>
      </xdr:nvSpPr>
      <xdr:spPr>
        <a:xfrm>
          <a:off x="2506980" y="0"/>
          <a:ext cx="198882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8882" cy="278089"/>
    <xdr:sp macro="" textlink="">
      <xdr:nvSpPr>
        <xdr:cNvPr id="967" name="TextBox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 txBox="1"/>
      </xdr:nvSpPr>
      <xdr:spPr>
        <a:xfrm>
          <a:off x="2506980" y="0"/>
          <a:ext cx="198882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8882" cy="278089"/>
    <xdr:sp macro="" textlink="">
      <xdr:nvSpPr>
        <xdr:cNvPr id="968" name="TextBox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 txBox="1"/>
      </xdr:nvSpPr>
      <xdr:spPr>
        <a:xfrm>
          <a:off x="2506980" y="0"/>
          <a:ext cx="198882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8882" cy="278089"/>
    <xdr:sp macro="" textlink="">
      <xdr:nvSpPr>
        <xdr:cNvPr id="969" name="TextBox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 txBox="1"/>
      </xdr:nvSpPr>
      <xdr:spPr>
        <a:xfrm>
          <a:off x="2506980" y="0"/>
          <a:ext cx="198882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8882" cy="278089"/>
    <xdr:sp macro="" textlink="">
      <xdr:nvSpPr>
        <xdr:cNvPr id="970" name="TextBox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 txBox="1"/>
      </xdr:nvSpPr>
      <xdr:spPr>
        <a:xfrm>
          <a:off x="2506980" y="0"/>
          <a:ext cx="198882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8882" cy="278089"/>
    <xdr:sp macro="" textlink="">
      <xdr:nvSpPr>
        <xdr:cNvPr id="971" name="TextBox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 txBox="1"/>
      </xdr:nvSpPr>
      <xdr:spPr>
        <a:xfrm>
          <a:off x="2506980" y="0"/>
          <a:ext cx="198882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8882" cy="278089"/>
    <xdr:sp macro="" textlink="">
      <xdr:nvSpPr>
        <xdr:cNvPr id="972" name="TextBox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 txBox="1"/>
      </xdr:nvSpPr>
      <xdr:spPr>
        <a:xfrm>
          <a:off x="2506980" y="0"/>
          <a:ext cx="198882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8882" cy="278089"/>
    <xdr:sp macro="" textlink="">
      <xdr:nvSpPr>
        <xdr:cNvPr id="973" name="TextBox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 txBox="1"/>
      </xdr:nvSpPr>
      <xdr:spPr>
        <a:xfrm>
          <a:off x="2506980" y="0"/>
          <a:ext cx="198882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8882" cy="278089"/>
    <xdr:sp macro="" textlink="">
      <xdr:nvSpPr>
        <xdr:cNvPr id="974" name="TextBox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 txBox="1"/>
      </xdr:nvSpPr>
      <xdr:spPr>
        <a:xfrm>
          <a:off x="2506980" y="0"/>
          <a:ext cx="198882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8882" cy="278089"/>
    <xdr:sp macro="" textlink="">
      <xdr:nvSpPr>
        <xdr:cNvPr id="975" name="TextBox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 txBox="1"/>
      </xdr:nvSpPr>
      <xdr:spPr>
        <a:xfrm>
          <a:off x="2506980" y="0"/>
          <a:ext cx="198882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8882" cy="278089"/>
    <xdr:sp macro="" textlink="">
      <xdr:nvSpPr>
        <xdr:cNvPr id="976" name="TextBox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 txBox="1"/>
      </xdr:nvSpPr>
      <xdr:spPr>
        <a:xfrm>
          <a:off x="2506980" y="0"/>
          <a:ext cx="198882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8882" cy="278089"/>
    <xdr:sp macro="" textlink="">
      <xdr:nvSpPr>
        <xdr:cNvPr id="977" name="TextBox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 txBox="1"/>
      </xdr:nvSpPr>
      <xdr:spPr>
        <a:xfrm>
          <a:off x="2506980" y="0"/>
          <a:ext cx="198882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8882" cy="278089"/>
    <xdr:sp macro="" textlink="">
      <xdr:nvSpPr>
        <xdr:cNvPr id="978" name="TextBox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 txBox="1"/>
      </xdr:nvSpPr>
      <xdr:spPr>
        <a:xfrm>
          <a:off x="2506980" y="0"/>
          <a:ext cx="198882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8882" cy="278089"/>
    <xdr:sp macro="" textlink="">
      <xdr:nvSpPr>
        <xdr:cNvPr id="979" name="TextBox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 txBox="1"/>
      </xdr:nvSpPr>
      <xdr:spPr>
        <a:xfrm>
          <a:off x="2506980" y="0"/>
          <a:ext cx="198882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8882" cy="278089"/>
    <xdr:sp macro="" textlink="">
      <xdr:nvSpPr>
        <xdr:cNvPr id="980" name="TextBox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 txBox="1"/>
      </xdr:nvSpPr>
      <xdr:spPr>
        <a:xfrm>
          <a:off x="2506980" y="0"/>
          <a:ext cx="198882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8882" cy="278089"/>
    <xdr:sp macro="" textlink="">
      <xdr:nvSpPr>
        <xdr:cNvPr id="981" name="TextBox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 txBox="1"/>
      </xdr:nvSpPr>
      <xdr:spPr>
        <a:xfrm>
          <a:off x="2506980" y="0"/>
          <a:ext cx="198882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8882" cy="278089"/>
    <xdr:sp macro="" textlink="">
      <xdr:nvSpPr>
        <xdr:cNvPr id="982" name="TextBox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 txBox="1"/>
      </xdr:nvSpPr>
      <xdr:spPr>
        <a:xfrm>
          <a:off x="2506980" y="0"/>
          <a:ext cx="198882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8882" cy="278089"/>
    <xdr:sp macro="" textlink="">
      <xdr:nvSpPr>
        <xdr:cNvPr id="983" name="TextBox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 txBox="1"/>
      </xdr:nvSpPr>
      <xdr:spPr>
        <a:xfrm>
          <a:off x="2506980" y="0"/>
          <a:ext cx="198882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8882" cy="278089"/>
    <xdr:sp macro="" textlink="">
      <xdr:nvSpPr>
        <xdr:cNvPr id="984" name="TextBox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 txBox="1"/>
      </xdr:nvSpPr>
      <xdr:spPr>
        <a:xfrm>
          <a:off x="2506980" y="0"/>
          <a:ext cx="198882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8882" cy="278089"/>
    <xdr:sp macro="" textlink="">
      <xdr:nvSpPr>
        <xdr:cNvPr id="985" name="TextBox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 txBox="1"/>
      </xdr:nvSpPr>
      <xdr:spPr>
        <a:xfrm>
          <a:off x="2506980" y="0"/>
          <a:ext cx="198882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8882" cy="278089"/>
    <xdr:sp macro="" textlink="">
      <xdr:nvSpPr>
        <xdr:cNvPr id="986" name="TextBox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 txBox="1"/>
      </xdr:nvSpPr>
      <xdr:spPr>
        <a:xfrm>
          <a:off x="2506980" y="0"/>
          <a:ext cx="198882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8882" cy="278089"/>
    <xdr:sp macro="" textlink="">
      <xdr:nvSpPr>
        <xdr:cNvPr id="987" name="TextBox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 txBox="1"/>
      </xdr:nvSpPr>
      <xdr:spPr>
        <a:xfrm>
          <a:off x="2506980" y="0"/>
          <a:ext cx="198882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8882" cy="278089"/>
    <xdr:sp macro="" textlink="">
      <xdr:nvSpPr>
        <xdr:cNvPr id="988" name="TextBox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 txBox="1"/>
      </xdr:nvSpPr>
      <xdr:spPr>
        <a:xfrm>
          <a:off x="2506980" y="0"/>
          <a:ext cx="198882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8882" cy="278089"/>
    <xdr:sp macro="" textlink="">
      <xdr:nvSpPr>
        <xdr:cNvPr id="989" name="TextBox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 txBox="1"/>
      </xdr:nvSpPr>
      <xdr:spPr>
        <a:xfrm>
          <a:off x="2506980" y="0"/>
          <a:ext cx="198882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8882" cy="278089"/>
    <xdr:sp macro="" textlink="">
      <xdr:nvSpPr>
        <xdr:cNvPr id="990" name="TextBox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 txBox="1"/>
      </xdr:nvSpPr>
      <xdr:spPr>
        <a:xfrm>
          <a:off x="2506980" y="0"/>
          <a:ext cx="198882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8882" cy="278089"/>
    <xdr:sp macro="" textlink="">
      <xdr:nvSpPr>
        <xdr:cNvPr id="991" name="TextBox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 txBox="1"/>
      </xdr:nvSpPr>
      <xdr:spPr>
        <a:xfrm>
          <a:off x="2506980" y="0"/>
          <a:ext cx="198882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992" name="TextBox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993" name="TextBox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994" name="TextBox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995" name="TextBox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996" name="TextBox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997" name="TextBox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998" name="TextBox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999" name="TextBox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1000" name="TextBox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1001" name="TextBox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1002" name="TextBox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1003" name="TextBox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84731" cy="278089"/>
    <xdr:sp macro="" textlink="">
      <xdr:nvSpPr>
        <xdr:cNvPr id="1004" name="TextBox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 txBox="1"/>
      </xdr:nvSpPr>
      <xdr:spPr>
        <a:xfrm>
          <a:off x="83667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84731" cy="278089"/>
    <xdr:sp macro="" textlink="">
      <xdr:nvSpPr>
        <xdr:cNvPr id="1005" name="TextBox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 txBox="1"/>
      </xdr:nvSpPr>
      <xdr:spPr>
        <a:xfrm>
          <a:off x="83667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84731" cy="278089"/>
    <xdr:sp macro="" textlink="">
      <xdr:nvSpPr>
        <xdr:cNvPr id="1006" name="TextBox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 txBox="1"/>
      </xdr:nvSpPr>
      <xdr:spPr>
        <a:xfrm>
          <a:off x="83667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84731" cy="278089"/>
    <xdr:sp macro="" textlink="">
      <xdr:nvSpPr>
        <xdr:cNvPr id="1007" name="TextBox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 txBox="1"/>
      </xdr:nvSpPr>
      <xdr:spPr>
        <a:xfrm>
          <a:off x="83667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1008" name="TextBox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1009" name="TextBox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1010" name="TextBox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1011" name="TextBox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1012" name="TextBox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1013" name="TextBox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1014" name="TextBox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1015" name="TextBox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1016" name="TextBox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1017" name="TextBox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1018" name="TextBox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1019" name="TextBox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84731" cy="278089"/>
    <xdr:sp macro="" textlink="">
      <xdr:nvSpPr>
        <xdr:cNvPr id="1020" name="TextBox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 txBox="1"/>
      </xdr:nvSpPr>
      <xdr:spPr>
        <a:xfrm>
          <a:off x="83667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84731" cy="278089"/>
    <xdr:sp macro="" textlink="">
      <xdr:nvSpPr>
        <xdr:cNvPr id="1021" name="TextBox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 txBox="1"/>
      </xdr:nvSpPr>
      <xdr:spPr>
        <a:xfrm>
          <a:off x="83667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84731" cy="278089"/>
    <xdr:sp macro="" textlink="">
      <xdr:nvSpPr>
        <xdr:cNvPr id="1022" name="TextBox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 txBox="1"/>
      </xdr:nvSpPr>
      <xdr:spPr>
        <a:xfrm>
          <a:off x="83667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84731" cy="278089"/>
    <xdr:sp macro="" textlink="">
      <xdr:nvSpPr>
        <xdr:cNvPr id="1023" name="TextBox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 txBox="1"/>
      </xdr:nvSpPr>
      <xdr:spPr>
        <a:xfrm>
          <a:off x="83667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1024" name="TextBox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1025" name="TextBox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1026" name="TextBox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1027" name="TextBox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1028" name="TextBox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1029" name="TextBox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1030" name="TextBox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1031" name="TextBox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1032" name="TextBox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1033" name="TextBox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1034" name="TextBox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1035" name="TextBox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036" name="TextBox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037" name="TextBox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1038" name="TextBox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1039" name="TextBox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040" name="TextBox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041" name="TextBox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1042" name="TextBox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1043" name="TextBox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044" name="TextBox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045" name="TextBox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1046" name="TextBox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1047" name="TextBox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048" name="TextBox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049" name="TextBox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1050" name="TextBox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1051" name="TextBox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1052" name="TextBox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1053" name="TextBox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1054" name="TextBox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1055" name="TextBox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1056" name="TextBox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1057" name="TextBox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1058" name="TextBox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1059" name="TextBox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1060" name="TextBox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1061" name="TextBox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1062" name="TextBox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1063" name="TextBox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064" name="TextBox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065" name="TextBox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1066" name="TextBox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1067" name="TextBox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068" name="TextBox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069" name="TextBox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1070" name="TextBox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1071" name="TextBox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1072" name="TextBox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1073" name="TextBox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1074" name="TextBox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1075" name="TextBox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1076" name="TextBox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1077" name="TextBox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1078" name="TextBox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1079" name="TextBox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1080" name="TextBox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1081" name="TextBox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1082" name="TextBox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1083" name="TextBox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084" name="TextBox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085" name="TextBox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1086" name="TextBox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1087" name="TextBox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088" name="TextBox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089" name="TextBox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1090" name="TextBox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1091" name="TextBox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092" name="TextBox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093" name="TextBox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1094" name="TextBox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1095" name="TextBox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096" name="TextBox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097" name="TextBox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1098" name="TextBox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1099" name="TextBox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100" name="TextBox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101" name="TextBox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1102" name="TextBox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1103" name="TextBox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104" name="TextBox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105" name="TextBox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106" name="TextBox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107" name="TextBox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108" name="TextBox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109" name="TextBox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110" name="TextBox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111" name="TextBox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112" name="TextBox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113" name="TextBox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1114" name="TextBox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1115" name="TextBox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116" name="TextBox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117" name="TextBox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1118" name="TextBox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1119" name="TextBox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120" name="TextBox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121" name="TextBox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1122" name="TextBox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1123" name="TextBox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124" name="TextBox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125" name="TextBox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1126" name="TextBox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1127" name="TextBox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128" name="TextBox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129" name="TextBox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1130" name="TextBox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1131" name="TextBox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132" name="TextBox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133" name="TextBox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1134" name="TextBox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1135" name="TextBox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136" name="TextBox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137" name="TextBox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1138" name="TextBox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1139" name="TextBox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140" name="TextBox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141" name="TextBox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1142" name="TextBox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1143" name="TextBox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144" name="TextBox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145" name="TextBox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1146" name="TextBox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1147" name="TextBox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148" name="TextBox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149" name="TextBox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1150" name="TextBox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1151" name="TextBox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1152" name="TextBox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 txBox="1"/>
      </xdr:nvSpPr>
      <xdr:spPr>
        <a:xfrm>
          <a:off x="176022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1153" name="TextBox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 txBox="1"/>
      </xdr:nvSpPr>
      <xdr:spPr>
        <a:xfrm>
          <a:off x="176022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1154" name="TextBox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 txBox="1"/>
      </xdr:nvSpPr>
      <xdr:spPr>
        <a:xfrm>
          <a:off x="176022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1155" name="TextBox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 txBox="1"/>
      </xdr:nvSpPr>
      <xdr:spPr>
        <a:xfrm>
          <a:off x="176022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1156" name="TextBox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 txBox="1"/>
      </xdr:nvSpPr>
      <xdr:spPr>
        <a:xfrm>
          <a:off x="176022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1157" name="TextBox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 txBox="1"/>
      </xdr:nvSpPr>
      <xdr:spPr>
        <a:xfrm>
          <a:off x="176022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1158" name="TextBox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 txBox="1"/>
      </xdr:nvSpPr>
      <xdr:spPr>
        <a:xfrm>
          <a:off x="176022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1159" name="TextBox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 txBox="1"/>
      </xdr:nvSpPr>
      <xdr:spPr>
        <a:xfrm>
          <a:off x="176022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1160" name="TextBox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 txBox="1"/>
      </xdr:nvSpPr>
      <xdr:spPr>
        <a:xfrm>
          <a:off x="176022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1161" name="TextBox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 txBox="1"/>
      </xdr:nvSpPr>
      <xdr:spPr>
        <a:xfrm>
          <a:off x="176022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1162" name="TextBox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 txBox="1"/>
      </xdr:nvSpPr>
      <xdr:spPr>
        <a:xfrm>
          <a:off x="176022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1163" name="TextBox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 txBox="1"/>
      </xdr:nvSpPr>
      <xdr:spPr>
        <a:xfrm>
          <a:off x="176022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1164" name="TextBox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 txBox="1"/>
      </xdr:nvSpPr>
      <xdr:spPr>
        <a:xfrm>
          <a:off x="176022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1165" name="TextBox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 txBox="1"/>
      </xdr:nvSpPr>
      <xdr:spPr>
        <a:xfrm>
          <a:off x="176022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1166" name="TextBox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 txBox="1"/>
      </xdr:nvSpPr>
      <xdr:spPr>
        <a:xfrm>
          <a:off x="176022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1167" name="TextBox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 txBox="1"/>
      </xdr:nvSpPr>
      <xdr:spPr>
        <a:xfrm>
          <a:off x="176022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1168" name="TextBox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 txBox="1"/>
      </xdr:nvSpPr>
      <xdr:spPr>
        <a:xfrm>
          <a:off x="176022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1169" name="TextBox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 txBox="1"/>
      </xdr:nvSpPr>
      <xdr:spPr>
        <a:xfrm>
          <a:off x="176022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1170" name="TextBox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 txBox="1"/>
      </xdr:nvSpPr>
      <xdr:spPr>
        <a:xfrm>
          <a:off x="176022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1171" name="TextBox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 txBox="1"/>
      </xdr:nvSpPr>
      <xdr:spPr>
        <a:xfrm>
          <a:off x="176022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1172" name="TextBox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 txBox="1"/>
      </xdr:nvSpPr>
      <xdr:spPr>
        <a:xfrm>
          <a:off x="176022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1173" name="TextBox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 txBox="1"/>
      </xdr:nvSpPr>
      <xdr:spPr>
        <a:xfrm>
          <a:off x="176022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1174" name="TextBox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 txBox="1"/>
      </xdr:nvSpPr>
      <xdr:spPr>
        <a:xfrm>
          <a:off x="176022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1175" name="TextBox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 txBox="1"/>
      </xdr:nvSpPr>
      <xdr:spPr>
        <a:xfrm>
          <a:off x="176022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1176" name="TextBox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 txBox="1"/>
      </xdr:nvSpPr>
      <xdr:spPr>
        <a:xfrm>
          <a:off x="176022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1177" name="TextBox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 txBox="1"/>
      </xdr:nvSpPr>
      <xdr:spPr>
        <a:xfrm>
          <a:off x="176022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1178" name="TextBox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 txBox="1"/>
      </xdr:nvSpPr>
      <xdr:spPr>
        <a:xfrm>
          <a:off x="176022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1179" name="TextBox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 txBox="1"/>
      </xdr:nvSpPr>
      <xdr:spPr>
        <a:xfrm>
          <a:off x="176022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1180" name="TextBox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1181" name="TextBox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1182" name="TextBox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1183" name="TextBox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1184" name="TextBox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1185" name="TextBox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1186" name="TextBox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1187" name="TextBox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1188" name="TextBox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1189" name="TextBox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1190" name="TextBox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1191" name="TextBox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1192" name="TextBox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1193" name="TextBox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1194" name="TextBox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1195" name="TextBox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1196" name="TextBox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1197" name="TextBox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1198" name="TextBox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1199" name="TextBox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1200" name="TextBox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1201" name="TextBox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1202" name="TextBox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1203" name="TextBox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1204" name="TextBox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1205" name="TextBox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1206" name="TextBox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1207" name="TextBox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1208" name="TextBox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1209" name="TextBox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1210" name="TextBox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1211" name="TextBox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1212" name="TextBox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1213" name="TextBox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1214" name="TextBox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1215" name="TextBox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1216" name="TextBox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1217" name="TextBox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1218" name="TextBox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1219" name="TextBox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1220" name="TextBox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1221" name="TextBox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1222" name="TextBox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1223" name="TextBox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1224" name="TextBox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1225" name="TextBox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1226" name="TextBox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1227" name="TextBox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1228" name="TextBox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1229" name="TextBox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1230" name="TextBox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1231" name="TextBox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1232" name="TextBox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1233" name="TextBox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1234" name="TextBox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1235" name="TextBox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1236" name="TextBox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1237" name="TextBox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1238" name="TextBox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1239" name="TextBox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1240" name="TextBox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1241" name="TextBox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1242" name="TextBox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1243" name="TextBox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1244" name="TextBox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1245" name="TextBox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1246" name="TextBox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1247" name="TextBox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1248" name="TextBox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1249" name="TextBox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1250" name="TextBox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1251" name="TextBox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1252" name="TextBox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1253" name="TextBox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1254" name="TextBox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1255" name="TextBox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1256" name="TextBox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1257" name="TextBox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1258" name="TextBox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1259" name="TextBox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1260" name="TextBox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1261" name="TextBox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1262" name="TextBox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1263" name="TextBox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1264" name="TextBox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1265" name="TextBox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1266" name="TextBox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1267" name="TextBox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1268" name="TextBox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1269" name="TextBox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1270" name="TextBox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1271" name="TextBox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1272" name="TextBox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1273" name="TextBox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1274" name="TextBox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1275" name="TextBox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1276" name="TextBox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1277" name="TextBox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1278" name="TextBox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1279" name="TextBox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1280" name="TextBox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1281" name="TextBox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1282" name="TextBox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1283" name="TextBox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92763" cy="264560"/>
    <xdr:sp macro="" textlink="">
      <xdr:nvSpPr>
        <xdr:cNvPr id="1284" name="TextBox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 txBox="1"/>
      </xdr:nvSpPr>
      <xdr:spPr>
        <a:xfrm>
          <a:off x="338489" y="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92763" cy="264560"/>
    <xdr:sp macro="" textlink="">
      <xdr:nvSpPr>
        <xdr:cNvPr id="1285" name="TextBox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 txBox="1"/>
      </xdr:nvSpPr>
      <xdr:spPr>
        <a:xfrm>
          <a:off x="338489" y="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92763" cy="264560"/>
    <xdr:sp macro="" textlink="">
      <xdr:nvSpPr>
        <xdr:cNvPr id="1286" name="TextBox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 txBox="1"/>
      </xdr:nvSpPr>
      <xdr:spPr>
        <a:xfrm>
          <a:off x="338489" y="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92763" cy="264560"/>
    <xdr:sp macro="" textlink="">
      <xdr:nvSpPr>
        <xdr:cNvPr id="1287" name="TextBox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 txBox="1"/>
      </xdr:nvSpPr>
      <xdr:spPr>
        <a:xfrm>
          <a:off x="338489" y="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92763" cy="264560"/>
    <xdr:sp macro="" textlink="">
      <xdr:nvSpPr>
        <xdr:cNvPr id="1288" name="TextBox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 txBox="1"/>
      </xdr:nvSpPr>
      <xdr:spPr>
        <a:xfrm>
          <a:off x="338489" y="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92763" cy="264560"/>
    <xdr:sp macro="" textlink="">
      <xdr:nvSpPr>
        <xdr:cNvPr id="1289" name="TextBox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 txBox="1"/>
      </xdr:nvSpPr>
      <xdr:spPr>
        <a:xfrm>
          <a:off x="338489" y="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92763" cy="264560"/>
    <xdr:sp macro="" textlink="">
      <xdr:nvSpPr>
        <xdr:cNvPr id="1290" name="TextBox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 txBox="1"/>
      </xdr:nvSpPr>
      <xdr:spPr>
        <a:xfrm>
          <a:off x="338489" y="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92763" cy="264560"/>
    <xdr:sp macro="" textlink="">
      <xdr:nvSpPr>
        <xdr:cNvPr id="1291" name="TextBox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 txBox="1"/>
      </xdr:nvSpPr>
      <xdr:spPr>
        <a:xfrm>
          <a:off x="338489" y="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92763" cy="264560"/>
    <xdr:sp macro="" textlink="">
      <xdr:nvSpPr>
        <xdr:cNvPr id="1292" name="TextBox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 txBox="1"/>
      </xdr:nvSpPr>
      <xdr:spPr>
        <a:xfrm>
          <a:off x="338489" y="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92763" cy="264560"/>
    <xdr:sp macro="" textlink="">
      <xdr:nvSpPr>
        <xdr:cNvPr id="1293" name="TextBox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 txBox="1"/>
      </xdr:nvSpPr>
      <xdr:spPr>
        <a:xfrm>
          <a:off x="338489" y="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92763" cy="264560"/>
    <xdr:sp macro="" textlink="">
      <xdr:nvSpPr>
        <xdr:cNvPr id="1294" name="TextBox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 txBox="1"/>
      </xdr:nvSpPr>
      <xdr:spPr>
        <a:xfrm>
          <a:off x="338489" y="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92763" cy="264560"/>
    <xdr:sp macro="" textlink="">
      <xdr:nvSpPr>
        <xdr:cNvPr id="1295" name="TextBox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 txBox="1"/>
      </xdr:nvSpPr>
      <xdr:spPr>
        <a:xfrm>
          <a:off x="338489" y="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264560"/>
    <xdr:sp macro="" textlink="">
      <xdr:nvSpPr>
        <xdr:cNvPr id="1296" name="TextBox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 txBox="1"/>
      </xdr:nvSpPr>
      <xdr:spPr>
        <a:xfrm>
          <a:off x="39776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264560"/>
    <xdr:sp macro="" textlink="">
      <xdr:nvSpPr>
        <xdr:cNvPr id="1297" name="TextBox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 txBox="1"/>
      </xdr:nvSpPr>
      <xdr:spPr>
        <a:xfrm>
          <a:off x="39776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264560"/>
    <xdr:sp macro="" textlink="">
      <xdr:nvSpPr>
        <xdr:cNvPr id="1298" name="TextBox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 txBox="1"/>
      </xdr:nvSpPr>
      <xdr:spPr>
        <a:xfrm>
          <a:off x="39776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264560"/>
    <xdr:sp macro="" textlink="">
      <xdr:nvSpPr>
        <xdr:cNvPr id="1299" name="TextBox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 txBox="1"/>
      </xdr:nvSpPr>
      <xdr:spPr>
        <a:xfrm>
          <a:off x="39776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84731" cy="264560"/>
    <xdr:sp macro="" textlink="">
      <xdr:nvSpPr>
        <xdr:cNvPr id="1300" name="TextBox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 txBox="1"/>
      </xdr:nvSpPr>
      <xdr:spPr>
        <a:xfrm>
          <a:off x="47320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84731" cy="264560"/>
    <xdr:sp macro="" textlink="">
      <xdr:nvSpPr>
        <xdr:cNvPr id="1301" name="TextBox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 txBox="1"/>
      </xdr:nvSpPr>
      <xdr:spPr>
        <a:xfrm>
          <a:off x="47320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84731" cy="264560"/>
    <xdr:sp macro="" textlink="">
      <xdr:nvSpPr>
        <xdr:cNvPr id="1302" name="TextBox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 txBox="1"/>
      </xdr:nvSpPr>
      <xdr:spPr>
        <a:xfrm>
          <a:off x="47320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84731" cy="264560"/>
    <xdr:sp macro="" textlink="">
      <xdr:nvSpPr>
        <xdr:cNvPr id="1303" name="TextBox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 txBox="1"/>
      </xdr:nvSpPr>
      <xdr:spPr>
        <a:xfrm>
          <a:off x="47320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1304" name="TextBox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 txBox="1"/>
      </xdr:nvSpPr>
      <xdr:spPr>
        <a:xfrm>
          <a:off x="176022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1305" name="TextBox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 txBox="1"/>
      </xdr:nvSpPr>
      <xdr:spPr>
        <a:xfrm>
          <a:off x="176022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1306" name="TextBox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 txBox="1"/>
      </xdr:nvSpPr>
      <xdr:spPr>
        <a:xfrm>
          <a:off x="176022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1307" name="TextBox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 txBox="1"/>
      </xdr:nvSpPr>
      <xdr:spPr>
        <a:xfrm>
          <a:off x="176022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8882" cy="278089"/>
    <xdr:sp macro="" textlink="">
      <xdr:nvSpPr>
        <xdr:cNvPr id="1308" name="TextBox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 txBox="1"/>
      </xdr:nvSpPr>
      <xdr:spPr>
        <a:xfrm>
          <a:off x="2506980" y="0"/>
          <a:ext cx="198882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8882" cy="278089"/>
    <xdr:sp macro="" textlink="">
      <xdr:nvSpPr>
        <xdr:cNvPr id="1309" name="TextBox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 txBox="1"/>
      </xdr:nvSpPr>
      <xdr:spPr>
        <a:xfrm>
          <a:off x="2506980" y="0"/>
          <a:ext cx="198882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8882" cy="278089"/>
    <xdr:sp macro="" textlink="">
      <xdr:nvSpPr>
        <xdr:cNvPr id="1310" name="TextBox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 txBox="1"/>
      </xdr:nvSpPr>
      <xdr:spPr>
        <a:xfrm>
          <a:off x="2506980" y="0"/>
          <a:ext cx="198882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8882" cy="278089"/>
    <xdr:sp macro="" textlink="">
      <xdr:nvSpPr>
        <xdr:cNvPr id="1311" name="TextBox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 txBox="1"/>
      </xdr:nvSpPr>
      <xdr:spPr>
        <a:xfrm>
          <a:off x="2506980" y="0"/>
          <a:ext cx="198882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1312" name="TextBox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 txBox="1"/>
      </xdr:nvSpPr>
      <xdr:spPr>
        <a:xfrm>
          <a:off x="176022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1313" name="TextBox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 txBox="1"/>
      </xdr:nvSpPr>
      <xdr:spPr>
        <a:xfrm>
          <a:off x="176022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1314" name="TextBox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 txBox="1"/>
      </xdr:nvSpPr>
      <xdr:spPr>
        <a:xfrm>
          <a:off x="176022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1315" name="TextBox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 txBox="1"/>
      </xdr:nvSpPr>
      <xdr:spPr>
        <a:xfrm>
          <a:off x="176022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8882" cy="278089"/>
    <xdr:sp macro="" textlink="">
      <xdr:nvSpPr>
        <xdr:cNvPr id="1316" name="TextBox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 txBox="1"/>
      </xdr:nvSpPr>
      <xdr:spPr>
        <a:xfrm>
          <a:off x="2506980" y="0"/>
          <a:ext cx="198882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8882" cy="278089"/>
    <xdr:sp macro="" textlink="">
      <xdr:nvSpPr>
        <xdr:cNvPr id="1317" name="TextBox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 txBox="1"/>
      </xdr:nvSpPr>
      <xdr:spPr>
        <a:xfrm>
          <a:off x="2506980" y="0"/>
          <a:ext cx="198882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8882" cy="278089"/>
    <xdr:sp macro="" textlink="">
      <xdr:nvSpPr>
        <xdr:cNvPr id="1318" name="TextBox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 txBox="1"/>
      </xdr:nvSpPr>
      <xdr:spPr>
        <a:xfrm>
          <a:off x="2506980" y="0"/>
          <a:ext cx="198882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8882" cy="278089"/>
    <xdr:sp macro="" textlink="">
      <xdr:nvSpPr>
        <xdr:cNvPr id="1319" name="TextBox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 txBox="1"/>
      </xdr:nvSpPr>
      <xdr:spPr>
        <a:xfrm>
          <a:off x="2506980" y="0"/>
          <a:ext cx="198882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78089"/>
    <xdr:sp macro="" textlink="">
      <xdr:nvSpPr>
        <xdr:cNvPr id="1320" name="TextBox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 txBox="1"/>
      </xdr:nvSpPr>
      <xdr:spPr>
        <a:xfrm>
          <a:off x="32004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78089"/>
    <xdr:sp macro="" textlink="">
      <xdr:nvSpPr>
        <xdr:cNvPr id="1321" name="TextBox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 txBox="1"/>
      </xdr:nvSpPr>
      <xdr:spPr>
        <a:xfrm>
          <a:off x="32004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78089"/>
    <xdr:sp macro="" textlink="">
      <xdr:nvSpPr>
        <xdr:cNvPr id="1322" name="TextBox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 txBox="1"/>
      </xdr:nvSpPr>
      <xdr:spPr>
        <a:xfrm>
          <a:off x="32004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78089"/>
    <xdr:sp macro="" textlink="">
      <xdr:nvSpPr>
        <xdr:cNvPr id="1323" name="TextBox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 txBox="1"/>
      </xdr:nvSpPr>
      <xdr:spPr>
        <a:xfrm>
          <a:off x="32004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78089"/>
    <xdr:sp macro="" textlink="">
      <xdr:nvSpPr>
        <xdr:cNvPr id="1324" name="TextBox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 txBox="1"/>
      </xdr:nvSpPr>
      <xdr:spPr>
        <a:xfrm>
          <a:off x="32004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78089"/>
    <xdr:sp macro="" textlink="">
      <xdr:nvSpPr>
        <xdr:cNvPr id="1325" name="TextBox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 txBox="1"/>
      </xdr:nvSpPr>
      <xdr:spPr>
        <a:xfrm>
          <a:off x="32004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78089"/>
    <xdr:sp macro="" textlink="">
      <xdr:nvSpPr>
        <xdr:cNvPr id="1326" name="TextBox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 txBox="1"/>
      </xdr:nvSpPr>
      <xdr:spPr>
        <a:xfrm>
          <a:off x="32004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78089"/>
    <xdr:sp macro="" textlink="">
      <xdr:nvSpPr>
        <xdr:cNvPr id="1327" name="TextBox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 txBox="1"/>
      </xdr:nvSpPr>
      <xdr:spPr>
        <a:xfrm>
          <a:off x="32004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78089"/>
    <xdr:sp macro="" textlink="">
      <xdr:nvSpPr>
        <xdr:cNvPr id="1328" name="TextBox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 txBox="1"/>
      </xdr:nvSpPr>
      <xdr:spPr>
        <a:xfrm>
          <a:off x="32004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78089"/>
    <xdr:sp macro="" textlink="">
      <xdr:nvSpPr>
        <xdr:cNvPr id="1329" name="TextBox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 txBox="1"/>
      </xdr:nvSpPr>
      <xdr:spPr>
        <a:xfrm>
          <a:off x="32004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78089"/>
    <xdr:sp macro="" textlink="">
      <xdr:nvSpPr>
        <xdr:cNvPr id="1330" name="TextBox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 txBox="1"/>
      </xdr:nvSpPr>
      <xdr:spPr>
        <a:xfrm>
          <a:off x="32004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78089"/>
    <xdr:sp macro="" textlink="">
      <xdr:nvSpPr>
        <xdr:cNvPr id="1331" name="TextBox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 txBox="1"/>
      </xdr:nvSpPr>
      <xdr:spPr>
        <a:xfrm>
          <a:off x="32004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78089"/>
    <xdr:sp macro="" textlink="">
      <xdr:nvSpPr>
        <xdr:cNvPr id="1332" name="TextBox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 txBox="1"/>
      </xdr:nvSpPr>
      <xdr:spPr>
        <a:xfrm>
          <a:off x="32004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78089"/>
    <xdr:sp macro="" textlink="">
      <xdr:nvSpPr>
        <xdr:cNvPr id="1333" name="TextBox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 txBox="1"/>
      </xdr:nvSpPr>
      <xdr:spPr>
        <a:xfrm>
          <a:off x="32004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78089"/>
    <xdr:sp macro="" textlink="">
      <xdr:nvSpPr>
        <xdr:cNvPr id="1334" name="TextBox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 txBox="1"/>
      </xdr:nvSpPr>
      <xdr:spPr>
        <a:xfrm>
          <a:off x="32004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78089"/>
    <xdr:sp macro="" textlink="">
      <xdr:nvSpPr>
        <xdr:cNvPr id="1335" name="TextBox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 txBox="1"/>
      </xdr:nvSpPr>
      <xdr:spPr>
        <a:xfrm>
          <a:off x="32004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78089"/>
    <xdr:sp macro="" textlink="">
      <xdr:nvSpPr>
        <xdr:cNvPr id="1336" name="TextBox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 txBox="1"/>
      </xdr:nvSpPr>
      <xdr:spPr>
        <a:xfrm>
          <a:off x="32004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78089"/>
    <xdr:sp macro="" textlink="">
      <xdr:nvSpPr>
        <xdr:cNvPr id="1337" name="TextBox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 txBox="1"/>
      </xdr:nvSpPr>
      <xdr:spPr>
        <a:xfrm>
          <a:off x="32004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78089"/>
    <xdr:sp macro="" textlink="">
      <xdr:nvSpPr>
        <xdr:cNvPr id="1338" name="TextBox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 txBox="1"/>
      </xdr:nvSpPr>
      <xdr:spPr>
        <a:xfrm>
          <a:off x="32004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78089"/>
    <xdr:sp macro="" textlink="">
      <xdr:nvSpPr>
        <xdr:cNvPr id="1339" name="TextBox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 txBox="1"/>
      </xdr:nvSpPr>
      <xdr:spPr>
        <a:xfrm>
          <a:off x="32004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78089"/>
    <xdr:sp macro="" textlink="">
      <xdr:nvSpPr>
        <xdr:cNvPr id="1340" name="TextBox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 txBox="1"/>
      </xdr:nvSpPr>
      <xdr:spPr>
        <a:xfrm>
          <a:off x="32004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78089"/>
    <xdr:sp macro="" textlink="">
      <xdr:nvSpPr>
        <xdr:cNvPr id="1341" name="TextBox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 txBox="1"/>
      </xdr:nvSpPr>
      <xdr:spPr>
        <a:xfrm>
          <a:off x="32004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78089"/>
    <xdr:sp macro="" textlink="">
      <xdr:nvSpPr>
        <xdr:cNvPr id="1342" name="TextBox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 txBox="1"/>
      </xdr:nvSpPr>
      <xdr:spPr>
        <a:xfrm>
          <a:off x="32004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78089"/>
    <xdr:sp macro="" textlink="">
      <xdr:nvSpPr>
        <xdr:cNvPr id="1343" name="TextBox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 txBox="1"/>
      </xdr:nvSpPr>
      <xdr:spPr>
        <a:xfrm>
          <a:off x="32004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78089"/>
    <xdr:sp macro="" textlink="">
      <xdr:nvSpPr>
        <xdr:cNvPr id="1344" name="TextBox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 txBox="1"/>
      </xdr:nvSpPr>
      <xdr:spPr>
        <a:xfrm>
          <a:off x="32004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78089"/>
    <xdr:sp macro="" textlink="">
      <xdr:nvSpPr>
        <xdr:cNvPr id="1345" name="TextBox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 txBox="1"/>
      </xdr:nvSpPr>
      <xdr:spPr>
        <a:xfrm>
          <a:off x="32004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78089"/>
    <xdr:sp macro="" textlink="">
      <xdr:nvSpPr>
        <xdr:cNvPr id="1346" name="TextBox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 txBox="1"/>
      </xdr:nvSpPr>
      <xdr:spPr>
        <a:xfrm>
          <a:off x="32004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78089"/>
    <xdr:sp macro="" textlink="">
      <xdr:nvSpPr>
        <xdr:cNvPr id="1347" name="TextBox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 txBox="1"/>
      </xdr:nvSpPr>
      <xdr:spPr>
        <a:xfrm>
          <a:off x="32004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78089"/>
    <xdr:sp macro="" textlink="">
      <xdr:nvSpPr>
        <xdr:cNvPr id="1348" name="TextBox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 txBox="1"/>
      </xdr:nvSpPr>
      <xdr:spPr>
        <a:xfrm>
          <a:off x="32004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78089"/>
    <xdr:sp macro="" textlink="">
      <xdr:nvSpPr>
        <xdr:cNvPr id="1349" name="TextBox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 txBox="1"/>
      </xdr:nvSpPr>
      <xdr:spPr>
        <a:xfrm>
          <a:off x="32004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78089"/>
    <xdr:sp macro="" textlink="">
      <xdr:nvSpPr>
        <xdr:cNvPr id="1350" name="TextBox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 txBox="1"/>
      </xdr:nvSpPr>
      <xdr:spPr>
        <a:xfrm>
          <a:off x="32004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78089"/>
    <xdr:sp macro="" textlink="">
      <xdr:nvSpPr>
        <xdr:cNvPr id="1351" name="TextBox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 txBox="1"/>
      </xdr:nvSpPr>
      <xdr:spPr>
        <a:xfrm>
          <a:off x="32004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200474" cy="278089"/>
    <xdr:sp macro="" textlink="">
      <xdr:nvSpPr>
        <xdr:cNvPr id="1352" name="TextBox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 txBox="1"/>
      </xdr:nvSpPr>
      <xdr:spPr>
        <a:xfrm>
          <a:off x="904494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200474" cy="278089"/>
    <xdr:sp macro="" textlink="">
      <xdr:nvSpPr>
        <xdr:cNvPr id="1353" name="TextBox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 txBox="1"/>
      </xdr:nvSpPr>
      <xdr:spPr>
        <a:xfrm>
          <a:off x="904494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200474" cy="278089"/>
    <xdr:sp macro="" textlink="">
      <xdr:nvSpPr>
        <xdr:cNvPr id="1354" name="TextBox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 txBox="1"/>
      </xdr:nvSpPr>
      <xdr:spPr>
        <a:xfrm>
          <a:off x="904494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200474" cy="278089"/>
    <xdr:sp macro="" textlink="">
      <xdr:nvSpPr>
        <xdr:cNvPr id="1355" name="TextBox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 txBox="1"/>
      </xdr:nvSpPr>
      <xdr:spPr>
        <a:xfrm>
          <a:off x="904494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200474" cy="278089"/>
    <xdr:sp macro="" textlink="">
      <xdr:nvSpPr>
        <xdr:cNvPr id="1356" name="TextBox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 txBox="1"/>
      </xdr:nvSpPr>
      <xdr:spPr>
        <a:xfrm>
          <a:off x="904494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200474" cy="278089"/>
    <xdr:sp macro="" textlink="">
      <xdr:nvSpPr>
        <xdr:cNvPr id="1357" name="TextBox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 txBox="1"/>
      </xdr:nvSpPr>
      <xdr:spPr>
        <a:xfrm>
          <a:off x="904494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200474" cy="278089"/>
    <xdr:sp macro="" textlink="">
      <xdr:nvSpPr>
        <xdr:cNvPr id="1358" name="TextBox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 txBox="1"/>
      </xdr:nvSpPr>
      <xdr:spPr>
        <a:xfrm>
          <a:off x="904494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200474" cy="278089"/>
    <xdr:sp macro="" textlink="">
      <xdr:nvSpPr>
        <xdr:cNvPr id="1359" name="TextBox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 txBox="1"/>
      </xdr:nvSpPr>
      <xdr:spPr>
        <a:xfrm>
          <a:off x="904494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200474" cy="278089"/>
    <xdr:sp macro="" textlink="">
      <xdr:nvSpPr>
        <xdr:cNvPr id="1360" name="TextBox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 txBox="1"/>
      </xdr:nvSpPr>
      <xdr:spPr>
        <a:xfrm>
          <a:off x="904494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200474" cy="278089"/>
    <xdr:sp macro="" textlink="">
      <xdr:nvSpPr>
        <xdr:cNvPr id="1361" name="TextBox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 txBox="1"/>
      </xdr:nvSpPr>
      <xdr:spPr>
        <a:xfrm>
          <a:off x="904494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200474" cy="278089"/>
    <xdr:sp macro="" textlink="">
      <xdr:nvSpPr>
        <xdr:cNvPr id="1362" name="TextBox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 txBox="1"/>
      </xdr:nvSpPr>
      <xdr:spPr>
        <a:xfrm>
          <a:off x="904494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200474" cy="278089"/>
    <xdr:sp macro="" textlink="">
      <xdr:nvSpPr>
        <xdr:cNvPr id="1363" name="TextBox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 txBox="1"/>
      </xdr:nvSpPr>
      <xdr:spPr>
        <a:xfrm>
          <a:off x="904494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200474" cy="278089"/>
    <xdr:sp macro="" textlink="">
      <xdr:nvSpPr>
        <xdr:cNvPr id="1364" name="TextBox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 txBox="1"/>
      </xdr:nvSpPr>
      <xdr:spPr>
        <a:xfrm>
          <a:off x="904494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200474" cy="278089"/>
    <xdr:sp macro="" textlink="">
      <xdr:nvSpPr>
        <xdr:cNvPr id="1365" name="TextBox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 txBox="1"/>
      </xdr:nvSpPr>
      <xdr:spPr>
        <a:xfrm>
          <a:off x="904494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200474" cy="278089"/>
    <xdr:sp macro="" textlink="">
      <xdr:nvSpPr>
        <xdr:cNvPr id="1366" name="TextBox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 txBox="1"/>
      </xdr:nvSpPr>
      <xdr:spPr>
        <a:xfrm>
          <a:off x="904494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200474" cy="278089"/>
    <xdr:sp macro="" textlink="">
      <xdr:nvSpPr>
        <xdr:cNvPr id="1367" name="TextBox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 txBox="1"/>
      </xdr:nvSpPr>
      <xdr:spPr>
        <a:xfrm>
          <a:off x="904494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200474" cy="278089"/>
    <xdr:sp macro="" textlink="">
      <xdr:nvSpPr>
        <xdr:cNvPr id="1368" name="TextBox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 txBox="1"/>
      </xdr:nvSpPr>
      <xdr:spPr>
        <a:xfrm>
          <a:off x="904494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200474" cy="278089"/>
    <xdr:sp macro="" textlink="">
      <xdr:nvSpPr>
        <xdr:cNvPr id="1369" name="TextBox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 txBox="1"/>
      </xdr:nvSpPr>
      <xdr:spPr>
        <a:xfrm>
          <a:off x="904494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200474" cy="278089"/>
    <xdr:sp macro="" textlink="">
      <xdr:nvSpPr>
        <xdr:cNvPr id="1370" name="TextBox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 txBox="1"/>
      </xdr:nvSpPr>
      <xdr:spPr>
        <a:xfrm>
          <a:off x="904494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200474" cy="278089"/>
    <xdr:sp macro="" textlink="">
      <xdr:nvSpPr>
        <xdr:cNvPr id="1371" name="TextBox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 txBox="1"/>
      </xdr:nvSpPr>
      <xdr:spPr>
        <a:xfrm>
          <a:off x="904494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200474" cy="278089"/>
    <xdr:sp macro="" textlink="">
      <xdr:nvSpPr>
        <xdr:cNvPr id="1372" name="TextBox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 txBox="1"/>
      </xdr:nvSpPr>
      <xdr:spPr>
        <a:xfrm>
          <a:off x="904494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200474" cy="278089"/>
    <xdr:sp macro="" textlink="">
      <xdr:nvSpPr>
        <xdr:cNvPr id="1373" name="TextBox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 txBox="1"/>
      </xdr:nvSpPr>
      <xdr:spPr>
        <a:xfrm>
          <a:off x="904494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200474" cy="278089"/>
    <xdr:sp macro="" textlink="">
      <xdr:nvSpPr>
        <xdr:cNvPr id="1374" name="TextBox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 txBox="1"/>
      </xdr:nvSpPr>
      <xdr:spPr>
        <a:xfrm>
          <a:off x="904494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200474" cy="278089"/>
    <xdr:sp macro="" textlink="">
      <xdr:nvSpPr>
        <xdr:cNvPr id="1375" name="TextBox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 txBox="1"/>
      </xdr:nvSpPr>
      <xdr:spPr>
        <a:xfrm>
          <a:off x="904494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200474" cy="278089"/>
    <xdr:sp macro="" textlink="">
      <xdr:nvSpPr>
        <xdr:cNvPr id="1376" name="TextBox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 txBox="1"/>
      </xdr:nvSpPr>
      <xdr:spPr>
        <a:xfrm>
          <a:off x="904494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200474" cy="278089"/>
    <xdr:sp macro="" textlink="">
      <xdr:nvSpPr>
        <xdr:cNvPr id="1377" name="TextBox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 txBox="1"/>
      </xdr:nvSpPr>
      <xdr:spPr>
        <a:xfrm>
          <a:off x="904494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200474" cy="278089"/>
    <xdr:sp macro="" textlink="">
      <xdr:nvSpPr>
        <xdr:cNvPr id="1378" name="TextBox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 txBox="1"/>
      </xdr:nvSpPr>
      <xdr:spPr>
        <a:xfrm>
          <a:off x="904494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200474" cy="278089"/>
    <xdr:sp macro="" textlink="">
      <xdr:nvSpPr>
        <xdr:cNvPr id="1379" name="TextBox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 txBox="1"/>
      </xdr:nvSpPr>
      <xdr:spPr>
        <a:xfrm>
          <a:off x="904494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200474" cy="278089"/>
    <xdr:sp macro="" textlink="">
      <xdr:nvSpPr>
        <xdr:cNvPr id="1380" name="TextBox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 txBox="1"/>
      </xdr:nvSpPr>
      <xdr:spPr>
        <a:xfrm>
          <a:off x="904494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200474" cy="278089"/>
    <xdr:sp macro="" textlink="">
      <xdr:nvSpPr>
        <xdr:cNvPr id="1381" name="TextBox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 txBox="1"/>
      </xdr:nvSpPr>
      <xdr:spPr>
        <a:xfrm>
          <a:off x="904494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200474" cy="278089"/>
    <xdr:sp macro="" textlink="">
      <xdr:nvSpPr>
        <xdr:cNvPr id="1382" name="TextBox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 txBox="1"/>
      </xdr:nvSpPr>
      <xdr:spPr>
        <a:xfrm>
          <a:off x="904494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200474" cy="278089"/>
    <xdr:sp macro="" textlink="">
      <xdr:nvSpPr>
        <xdr:cNvPr id="1383" name="TextBox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 txBox="1"/>
      </xdr:nvSpPr>
      <xdr:spPr>
        <a:xfrm>
          <a:off x="904494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200474" cy="278089"/>
    <xdr:sp macro="" textlink="">
      <xdr:nvSpPr>
        <xdr:cNvPr id="1384" name="TextBox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 txBox="1"/>
      </xdr:nvSpPr>
      <xdr:spPr>
        <a:xfrm>
          <a:off x="904494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200474" cy="278089"/>
    <xdr:sp macro="" textlink="">
      <xdr:nvSpPr>
        <xdr:cNvPr id="1385" name="TextBox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 txBox="1"/>
      </xdr:nvSpPr>
      <xdr:spPr>
        <a:xfrm>
          <a:off x="904494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386" name="TextBox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387" name="TextBox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1388" name="TextBox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1389" name="TextBox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390" name="TextBox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391" name="TextBox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392" name="TextBox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393" name="TextBox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394" name="TextBox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395" name="TextBox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396" name="TextBox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397" name="TextBox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398" name="TextBox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399" name="TextBox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400" name="TextBox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401" name="TextBox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402" name="TextBox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403" name="TextBox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404" name="TextBox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405" name="TextBox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406" name="TextBox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407" name="TextBox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408" name="TextBox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409" name="TextBox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410" name="TextBox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411" name="TextBox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412" name="TextBox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413" name="TextBox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414" name="TextBox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415" name="TextBox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416" name="TextBox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417" name="TextBox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418" name="TextBox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419" name="TextBox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420" name="TextBox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421" name="TextBox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422" name="TextBox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423" name="TextBox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424" name="TextBox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425" name="TextBox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426" name="TextBox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427" name="TextBox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428" name="TextBox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429" name="TextBox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430" name="TextBox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431" name="TextBox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432" name="TextBox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433" name="TextBox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434" name="TextBox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435" name="TextBox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436" name="TextBox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437" name="TextBox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438" name="TextBox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439" name="TextBox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440" name="TextBox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441" name="TextBox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442" name="TextBox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443" name="TextBox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444" name="TextBox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445" name="TextBox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446" name="TextBox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447" name="TextBox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448" name="TextBox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449" name="TextBox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450" name="TextBox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451" name="TextBox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452" name="TextBox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453" name="TextBox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454" name="TextBox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455" name="TextBox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456" name="TextBox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457" name="TextBox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458" name="TextBox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459" name="TextBox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460" name="TextBox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461" name="TextBox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462" name="TextBox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463" name="TextBox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464" name="TextBox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465" name="TextBox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1466" name="TextBox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1467" name="TextBox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1468" name="TextBox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1469" name="TextBox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1470" name="TextBox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1471" name="TextBox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1472" name="TextBox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1473" name="TextBox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1474" name="TextBox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1475" name="TextBox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1476" name="TextBox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1477" name="TextBox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1478" name="TextBox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1479" name="TextBox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1480" name="TextBox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1481" name="TextBox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1482" name="TextBox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1483" name="TextBox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1484" name="TextBox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1485" name="TextBox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1486" name="TextBox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1487" name="TextBox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1488" name="TextBox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1489" name="TextBox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1490" name="TextBox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1491" name="TextBox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1492" name="TextBox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1493" name="TextBox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1494" name="TextBox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1495" name="TextBox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1496" name="TextBox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1497" name="TextBox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1498" name="TextBox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1499" name="TextBox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1500" name="TextBox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1501" name="TextBox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1502" name="TextBox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1503" name="TextBox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1504" name="TextBox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1505" name="TextBox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1506" name="TextBox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1507" name="TextBox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1508" name="TextBox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1509" name="TextBox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1510" name="TextBox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1511" name="TextBox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1512" name="TextBox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1513" name="TextBox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1514" name="TextBox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1515" name="TextBox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1516" name="TextBox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1517" name="TextBox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1518" name="TextBox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1519" name="TextBox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1520" name="TextBox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1521" name="TextBox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1522" name="TextBox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1523" name="TextBox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1524" name="TextBox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1525" name="TextBox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1526" name="TextBox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1527" name="TextBox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1528" name="TextBox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1529" name="TextBox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1530" name="TextBox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1531" name="TextBox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1532" name="TextBox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1533" name="TextBox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1534" name="TextBox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1535" name="TextBox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1536" name="TextBox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1537" name="TextBox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1538" name="TextBox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1539" name="TextBox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1540" name="TextBox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1541" name="TextBox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1542" name="TextBox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1543" name="TextBox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1544" name="TextBox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1545" name="TextBox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1546" name="TextBox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1547" name="TextBox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1548" name="TextBox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1549" name="TextBox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1550" name="TextBox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1551" name="TextBox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0</xdr:row>
      <xdr:rowOff>0</xdr:rowOff>
    </xdr:from>
    <xdr:ext cx="192763" cy="278089"/>
    <xdr:sp macro="" textlink="">
      <xdr:nvSpPr>
        <xdr:cNvPr id="1552" name="TextBox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 txBox="1"/>
      </xdr:nvSpPr>
      <xdr:spPr>
        <a:xfrm>
          <a:off x="6941820" y="0"/>
          <a:ext cx="192763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0</xdr:row>
      <xdr:rowOff>0</xdr:rowOff>
    </xdr:from>
    <xdr:ext cx="192763" cy="278089"/>
    <xdr:sp macro="" textlink="">
      <xdr:nvSpPr>
        <xdr:cNvPr id="1553" name="TextBox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 txBox="1"/>
      </xdr:nvSpPr>
      <xdr:spPr>
        <a:xfrm>
          <a:off x="6941820" y="0"/>
          <a:ext cx="192763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0</xdr:row>
      <xdr:rowOff>0</xdr:rowOff>
    </xdr:from>
    <xdr:ext cx="192763" cy="278089"/>
    <xdr:sp macro="" textlink="">
      <xdr:nvSpPr>
        <xdr:cNvPr id="1554" name="TextBox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 txBox="1"/>
      </xdr:nvSpPr>
      <xdr:spPr>
        <a:xfrm>
          <a:off x="6941820" y="0"/>
          <a:ext cx="192763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0</xdr:row>
      <xdr:rowOff>0</xdr:rowOff>
    </xdr:from>
    <xdr:ext cx="192763" cy="278089"/>
    <xdr:sp macro="" textlink="">
      <xdr:nvSpPr>
        <xdr:cNvPr id="1555" name="TextBox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 txBox="1"/>
      </xdr:nvSpPr>
      <xdr:spPr>
        <a:xfrm>
          <a:off x="6941820" y="0"/>
          <a:ext cx="192763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556" name="TextBox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557" name="TextBox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1558" name="TextBox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1559" name="TextBox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92763" cy="264560"/>
    <xdr:sp macro="" textlink="">
      <xdr:nvSpPr>
        <xdr:cNvPr id="1560" name="TextBox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 txBox="1"/>
      </xdr:nvSpPr>
      <xdr:spPr>
        <a:xfrm>
          <a:off x="338489" y="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92763" cy="264560"/>
    <xdr:sp macro="" textlink="">
      <xdr:nvSpPr>
        <xdr:cNvPr id="1561" name="TextBox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 txBox="1"/>
      </xdr:nvSpPr>
      <xdr:spPr>
        <a:xfrm>
          <a:off x="338489" y="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92763" cy="264560"/>
    <xdr:sp macro="" textlink="">
      <xdr:nvSpPr>
        <xdr:cNvPr id="1562" name="TextBox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 txBox="1"/>
      </xdr:nvSpPr>
      <xdr:spPr>
        <a:xfrm>
          <a:off x="338489" y="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92763" cy="264560"/>
    <xdr:sp macro="" textlink="">
      <xdr:nvSpPr>
        <xdr:cNvPr id="1563" name="TextBox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 txBox="1"/>
      </xdr:nvSpPr>
      <xdr:spPr>
        <a:xfrm>
          <a:off x="338489" y="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92763" cy="264560"/>
    <xdr:sp macro="" textlink="">
      <xdr:nvSpPr>
        <xdr:cNvPr id="1564" name="TextBox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 txBox="1"/>
      </xdr:nvSpPr>
      <xdr:spPr>
        <a:xfrm>
          <a:off x="338489" y="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92763" cy="264560"/>
    <xdr:sp macro="" textlink="">
      <xdr:nvSpPr>
        <xdr:cNvPr id="1565" name="TextBox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 txBox="1"/>
      </xdr:nvSpPr>
      <xdr:spPr>
        <a:xfrm>
          <a:off x="338489" y="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92763" cy="264560"/>
    <xdr:sp macro="" textlink="">
      <xdr:nvSpPr>
        <xdr:cNvPr id="1566" name="TextBox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 txBox="1"/>
      </xdr:nvSpPr>
      <xdr:spPr>
        <a:xfrm>
          <a:off x="338489" y="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92763" cy="264560"/>
    <xdr:sp macro="" textlink="">
      <xdr:nvSpPr>
        <xdr:cNvPr id="1567" name="TextBox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 txBox="1"/>
      </xdr:nvSpPr>
      <xdr:spPr>
        <a:xfrm>
          <a:off x="338489" y="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92763" cy="264560"/>
    <xdr:sp macro="" textlink="">
      <xdr:nvSpPr>
        <xdr:cNvPr id="1568" name="TextBox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 txBox="1"/>
      </xdr:nvSpPr>
      <xdr:spPr>
        <a:xfrm>
          <a:off x="338489" y="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92763" cy="264560"/>
    <xdr:sp macro="" textlink="">
      <xdr:nvSpPr>
        <xdr:cNvPr id="1569" name="TextBox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 txBox="1"/>
      </xdr:nvSpPr>
      <xdr:spPr>
        <a:xfrm>
          <a:off x="338489" y="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92763" cy="264560"/>
    <xdr:sp macro="" textlink="">
      <xdr:nvSpPr>
        <xdr:cNvPr id="1570" name="TextBox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 txBox="1"/>
      </xdr:nvSpPr>
      <xdr:spPr>
        <a:xfrm>
          <a:off x="338489" y="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92763" cy="264560"/>
    <xdr:sp macro="" textlink="">
      <xdr:nvSpPr>
        <xdr:cNvPr id="1571" name="TextBox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 txBox="1"/>
      </xdr:nvSpPr>
      <xdr:spPr>
        <a:xfrm>
          <a:off x="338489" y="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92763" cy="264560"/>
    <xdr:sp macro="" textlink="">
      <xdr:nvSpPr>
        <xdr:cNvPr id="1572" name="TextBox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 txBox="1"/>
      </xdr:nvSpPr>
      <xdr:spPr>
        <a:xfrm>
          <a:off x="338489" y="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92763" cy="264560"/>
    <xdr:sp macro="" textlink="">
      <xdr:nvSpPr>
        <xdr:cNvPr id="1573" name="TextBox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 txBox="1"/>
      </xdr:nvSpPr>
      <xdr:spPr>
        <a:xfrm>
          <a:off x="338489" y="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92763" cy="264560"/>
    <xdr:sp macro="" textlink="">
      <xdr:nvSpPr>
        <xdr:cNvPr id="1574" name="TextBox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 txBox="1"/>
      </xdr:nvSpPr>
      <xdr:spPr>
        <a:xfrm>
          <a:off x="338489" y="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92763" cy="264560"/>
    <xdr:sp macro="" textlink="">
      <xdr:nvSpPr>
        <xdr:cNvPr id="1575" name="TextBox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 txBox="1"/>
      </xdr:nvSpPr>
      <xdr:spPr>
        <a:xfrm>
          <a:off x="338489" y="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92763" cy="264560"/>
    <xdr:sp macro="" textlink="">
      <xdr:nvSpPr>
        <xdr:cNvPr id="1576" name="TextBox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 txBox="1"/>
      </xdr:nvSpPr>
      <xdr:spPr>
        <a:xfrm>
          <a:off x="338489" y="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92763" cy="264560"/>
    <xdr:sp macro="" textlink="">
      <xdr:nvSpPr>
        <xdr:cNvPr id="1577" name="TextBox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 txBox="1"/>
      </xdr:nvSpPr>
      <xdr:spPr>
        <a:xfrm>
          <a:off x="338489" y="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92763" cy="264560"/>
    <xdr:sp macro="" textlink="">
      <xdr:nvSpPr>
        <xdr:cNvPr id="1578" name="TextBox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 txBox="1"/>
      </xdr:nvSpPr>
      <xdr:spPr>
        <a:xfrm>
          <a:off x="338489" y="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92763" cy="264560"/>
    <xdr:sp macro="" textlink="">
      <xdr:nvSpPr>
        <xdr:cNvPr id="1579" name="TextBox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 txBox="1"/>
      </xdr:nvSpPr>
      <xdr:spPr>
        <a:xfrm>
          <a:off x="338489" y="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92763" cy="264560"/>
    <xdr:sp macro="" textlink="">
      <xdr:nvSpPr>
        <xdr:cNvPr id="1580" name="TextBox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 txBox="1"/>
      </xdr:nvSpPr>
      <xdr:spPr>
        <a:xfrm>
          <a:off x="338489" y="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92763" cy="264560"/>
    <xdr:sp macro="" textlink="">
      <xdr:nvSpPr>
        <xdr:cNvPr id="1581" name="TextBox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 txBox="1"/>
      </xdr:nvSpPr>
      <xdr:spPr>
        <a:xfrm>
          <a:off x="338489" y="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92763" cy="264560"/>
    <xdr:sp macro="" textlink="">
      <xdr:nvSpPr>
        <xdr:cNvPr id="1582" name="TextBox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 txBox="1"/>
      </xdr:nvSpPr>
      <xdr:spPr>
        <a:xfrm>
          <a:off x="338489" y="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92763" cy="264560"/>
    <xdr:sp macro="" textlink="">
      <xdr:nvSpPr>
        <xdr:cNvPr id="1583" name="TextBox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 txBox="1"/>
      </xdr:nvSpPr>
      <xdr:spPr>
        <a:xfrm>
          <a:off x="338489" y="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92763" cy="264560"/>
    <xdr:sp macro="" textlink="">
      <xdr:nvSpPr>
        <xdr:cNvPr id="1584" name="TextBox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 txBox="1"/>
      </xdr:nvSpPr>
      <xdr:spPr>
        <a:xfrm>
          <a:off x="338489" y="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92763" cy="264560"/>
    <xdr:sp macro="" textlink="">
      <xdr:nvSpPr>
        <xdr:cNvPr id="1585" name="TextBox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 txBox="1"/>
      </xdr:nvSpPr>
      <xdr:spPr>
        <a:xfrm>
          <a:off x="338489" y="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92763" cy="264560"/>
    <xdr:sp macro="" textlink="">
      <xdr:nvSpPr>
        <xdr:cNvPr id="1586" name="TextBox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 txBox="1"/>
      </xdr:nvSpPr>
      <xdr:spPr>
        <a:xfrm>
          <a:off x="338489" y="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92763" cy="264560"/>
    <xdr:sp macro="" textlink="">
      <xdr:nvSpPr>
        <xdr:cNvPr id="1587" name="TextBox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 txBox="1"/>
      </xdr:nvSpPr>
      <xdr:spPr>
        <a:xfrm>
          <a:off x="338489" y="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92763" cy="264560"/>
    <xdr:sp macro="" textlink="">
      <xdr:nvSpPr>
        <xdr:cNvPr id="1588" name="TextBox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 txBox="1"/>
      </xdr:nvSpPr>
      <xdr:spPr>
        <a:xfrm>
          <a:off x="338489" y="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92763" cy="264560"/>
    <xdr:sp macro="" textlink="">
      <xdr:nvSpPr>
        <xdr:cNvPr id="1589" name="TextBox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 txBox="1"/>
      </xdr:nvSpPr>
      <xdr:spPr>
        <a:xfrm>
          <a:off x="338489" y="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92763" cy="264560"/>
    <xdr:sp macro="" textlink="">
      <xdr:nvSpPr>
        <xdr:cNvPr id="1590" name="TextBox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 txBox="1"/>
      </xdr:nvSpPr>
      <xdr:spPr>
        <a:xfrm>
          <a:off x="338489" y="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92763" cy="264560"/>
    <xdr:sp macro="" textlink="">
      <xdr:nvSpPr>
        <xdr:cNvPr id="1591" name="TextBox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 txBox="1"/>
      </xdr:nvSpPr>
      <xdr:spPr>
        <a:xfrm>
          <a:off x="338489" y="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92763" cy="264560"/>
    <xdr:sp macro="" textlink="">
      <xdr:nvSpPr>
        <xdr:cNvPr id="1592" name="TextBox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 txBox="1"/>
      </xdr:nvSpPr>
      <xdr:spPr>
        <a:xfrm>
          <a:off x="338489" y="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92763" cy="264560"/>
    <xdr:sp macro="" textlink="">
      <xdr:nvSpPr>
        <xdr:cNvPr id="1593" name="TextBox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 txBox="1"/>
      </xdr:nvSpPr>
      <xdr:spPr>
        <a:xfrm>
          <a:off x="338489" y="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92763" cy="264560"/>
    <xdr:sp macro="" textlink="">
      <xdr:nvSpPr>
        <xdr:cNvPr id="1594" name="TextBox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 txBox="1"/>
      </xdr:nvSpPr>
      <xdr:spPr>
        <a:xfrm>
          <a:off x="338489" y="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92763" cy="264560"/>
    <xdr:sp macro="" textlink="">
      <xdr:nvSpPr>
        <xdr:cNvPr id="1595" name="TextBox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 txBox="1"/>
      </xdr:nvSpPr>
      <xdr:spPr>
        <a:xfrm>
          <a:off x="338489" y="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596" name="TextBox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 txBox="1"/>
      </xdr:nvSpPr>
      <xdr:spPr>
        <a:xfrm>
          <a:off x="5524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597" name="TextBox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 txBox="1"/>
      </xdr:nvSpPr>
      <xdr:spPr>
        <a:xfrm>
          <a:off x="5524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598" name="TextBox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 txBox="1"/>
      </xdr:nvSpPr>
      <xdr:spPr>
        <a:xfrm>
          <a:off x="5524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599" name="TextBox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 txBox="1"/>
      </xdr:nvSpPr>
      <xdr:spPr>
        <a:xfrm>
          <a:off x="5524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00" name="TextBox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 txBox="1"/>
      </xdr:nvSpPr>
      <xdr:spPr>
        <a:xfrm>
          <a:off x="5524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01" name="TextBox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 txBox="1"/>
      </xdr:nvSpPr>
      <xdr:spPr>
        <a:xfrm>
          <a:off x="5524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02" name="TextBox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 txBox="1"/>
      </xdr:nvSpPr>
      <xdr:spPr>
        <a:xfrm>
          <a:off x="5524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03" name="TextBox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 txBox="1"/>
      </xdr:nvSpPr>
      <xdr:spPr>
        <a:xfrm>
          <a:off x="5524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04" name="TextBox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 txBox="1"/>
      </xdr:nvSpPr>
      <xdr:spPr>
        <a:xfrm>
          <a:off x="5524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05" name="TextBox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 txBox="1"/>
      </xdr:nvSpPr>
      <xdr:spPr>
        <a:xfrm>
          <a:off x="5524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06" name="TextBox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 txBox="1"/>
      </xdr:nvSpPr>
      <xdr:spPr>
        <a:xfrm>
          <a:off x="5524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07" name="TextBox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 txBox="1"/>
      </xdr:nvSpPr>
      <xdr:spPr>
        <a:xfrm>
          <a:off x="5524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84731" cy="264560"/>
    <xdr:sp macro="" textlink="">
      <xdr:nvSpPr>
        <xdr:cNvPr id="1608" name="TextBox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 txBox="1"/>
      </xdr:nvSpPr>
      <xdr:spPr>
        <a:xfrm>
          <a:off x="47320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84731" cy="264560"/>
    <xdr:sp macro="" textlink="">
      <xdr:nvSpPr>
        <xdr:cNvPr id="1609" name="TextBox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 txBox="1"/>
      </xdr:nvSpPr>
      <xdr:spPr>
        <a:xfrm>
          <a:off x="47320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84731" cy="264560"/>
    <xdr:sp macro="" textlink="">
      <xdr:nvSpPr>
        <xdr:cNvPr id="1610" name="TextBox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 txBox="1"/>
      </xdr:nvSpPr>
      <xdr:spPr>
        <a:xfrm>
          <a:off x="47320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84731" cy="264560"/>
    <xdr:sp macro="" textlink="">
      <xdr:nvSpPr>
        <xdr:cNvPr id="1611" name="TextBox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 txBox="1"/>
      </xdr:nvSpPr>
      <xdr:spPr>
        <a:xfrm>
          <a:off x="47320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12" name="TextBox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 txBox="1"/>
      </xdr:nvSpPr>
      <xdr:spPr>
        <a:xfrm>
          <a:off x="5524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13" name="TextBox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 txBox="1"/>
      </xdr:nvSpPr>
      <xdr:spPr>
        <a:xfrm>
          <a:off x="5524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14" name="TextBox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 txBox="1"/>
      </xdr:nvSpPr>
      <xdr:spPr>
        <a:xfrm>
          <a:off x="5524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15" name="TextBox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 txBox="1"/>
      </xdr:nvSpPr>
      <xdr:spPr>
        <a:xfrm>
          <a:off x="5524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16" name="TextBox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 txBox="1"/>
      </xdr:nvSpPr>
      <xdr:spPr>
        <a:xfrm>
          <a:off x="5524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17" name="TextBox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 txBox="1"/>
      </xdr:nvSpPr>
      <xdr:spPr>
        <a:xfrm>
          <a:off x="5524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18" name="TextBox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 txBox="1"/>
      </xdr:nvSpPr>
      <xdr:spPr>
        <a:xfrm>
          <a:off x="5524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19" name="TextBox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 txBox="1"/>
      </xdr:nvSpPr>
      <xdr:spPr>
        <a:xfrm>
          <a:off x="5524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20" name="TextBox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 txBox="1"/>
      </xdr:nvSpPr>
      <xdr:spPr>
        <a:xfrm>
          <a:off x="5524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21" name="TextBox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 txBox="1"/>
      </xdr:nvSpPr>
      <xdr:spPr>
        <a:xfrm>
          <a:off x="5524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22" name="TextBox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 txBox="1"/>
      </xdr:nvSpPr>
      <xdr:spPr>
        <a:xfrm>
          <a:off x="5524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23" name="TextBox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 txBox="1"/>
      </xdr:nvSpPr>
      <xdr:spPr>
        <a:xfrm>
          <a:off x="5524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84731" cy="264560"/>
    <xdr:sp macro="" textlink="">
      <xdr:nvSpPr>
        <xdr:cNvPr id="1624" name="TextBox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 txBox="1"/>
      </xdr:nvSpPr>
      <xdr:spPr>
        <a:xfrm>
          <a:off x="47320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84731" cy="264560"/>
    <xdr:sp macro="" textlink="">
      <xdr:nvSpPr>
        <xdr:cNvPr id="1625" name="TextBox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 txBox="1"/>
      </xdr:nvSpPr>
      <xdr:spPr>
        <a:xfrm>
          <a:off x="47320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84731" cy="264560"/>
    <xdr:sp macro="" textlink="">
      <xdr:nvSpPr>
        <xdr:cNvPr id="1626" name="TextBox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 txBox="1"/>
      </xdr:nvSpPr>
      <xdr:spPr>
        <a:xfrm>
          <a:off x="47320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84731" cy="264560"/>
    <xdr:sp macro="" textlink="">
      <xdr:nvSpPr>
        <xdr:cNvPr id="1627" name="TextBox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 txBox="1"/>
      </xdr:nvSpPr>
      <xdr:spPr>
        <a:xfrm>
          <a:off x="47320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28" name="TextBox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 txBox="1"/>
      </xdr:nvSpPr>
      <xdr:spPr>
        <a:xfrm>
          <a:off x="5524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29" name="TextBox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 txBox="1"/>
      </xdr:nvSpPr>
      <xdr:spPr>
        <a:xfrm>
          <a:off x="5524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30" name="TextBox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 txBox="1"/>
      </xdr:nvSpPr>
      <xdr:spPr>
        <a:xfrm>
          <a:off x="5524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31" name="TextBox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 txBox="1"/>
      </xdr:nvSpPr>
      <xdr:spPr>
        <a:xfrm>
          <a:off x="5524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32" name="TextBox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 txBox="1"/>
      </xdr:nvSpPr>
      <xdr:spPr>
        <a:xfrm>
          <a:off x="5524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33" name="TextBox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 txBox="1"/>
      </xdr:nvSpPr>
      <xdr:spPr>
        <a:xfrm>
          <a:off x="5524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34" name="TextBox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 txBox="1"/>
      </xdr:nvSpPr>
      <xdr:spPr>
        <a:xfrm>
          <a:off x="5524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35" name="TextBox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 txBox="1"/>
      </xdr:nvSpPr>
      <xdr:spPr>
        <a:xfrm>
          <a:off x="5524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36" name="TextBox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 txBox="1"/>
      </xdr:nvSpPr>
      <xdr:spPr>
        <a:xfrm>
          <a:off x="5524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37" name="TextBox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 txBox="1"/>
      </xdr:nvSpPr>
      <xdr:spPr>
        <a:xfrm>
          <a:off x="5524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38" name="TextBox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 txBox="1"/>
      </xdr:nvSpPr>
      <xdr:spPr>
        <a:xfrm>
          <a:off x="5524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39" name="TextBox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 txBox="1"/>
      </xdr:nvSpPr>
      <xdr:spPr>
        <a:xfrm>
          <a:off x="5524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8882" cy="278089"/>
    <xdr:sp macro="" textlink="">
      <xdr:nvSpPr>
        <xdr:cNvPr id="1640" name="TextBox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 txBox="1"/>
      </xdr:nvSpPr>
      <xdr:spPr>
        <a:xfrm>
          <a:off x="2506980" y="0"/>
          <a:ext cx="198882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8882" cy="278089"/>
    <xdr:sp macro="" textlink="">
      <xdr:nvSpPr>
        <xdr:cNvPr id="1641" name="TextBox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 txBox="1"/>
      </xdr:nvSpPr>
      <xdr:spPr>
        <a:xfrm>
          <a:off x="2506980" y="0"/>
          <a:ext cx="198882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8882" cy="278089"/>
    <xdr:sp macro="" textlink="">
      <xdr:nvSpPr>
        <xdr:cNvPr id="1642" name="TextBox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 txBox="1"/>
      </xdr:nvSpPr>
      <xdr:spPr>
        <a:xfrm>
          <a:off x="2506980" y="0"/>
          <a:ext cx="198882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8882" cy="278089"/>
    <xdr:sp macro="" textlink="">
      <xdr:nvSpPr>
        <xdr:cNvPr id="1643" name="TextBox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 txBox="1"/>
      </xdr:nvSpPr>
      <xdr:spPr>
        <a:xfrm>
          <a:off x="2506980" y="0"/>
          <a:ext cx="198882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8882" cy="278089"/>
    <xdr:sp macro="" textlink="">
      <xdr:nvSpPr>
        <xdr:cNvPr id="1644" name="TextBox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 txBox="1"/>
      </xdr:nvSpPr>
      <xdr:spPr>
        <a:xfrm>
          <a:off x="2506980" y="0"/>
          <a:ext cx="198882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8882" cy="278089"/>
    <xdr:sp macro="" textlink="">
      <xdr:nvSpPr>
        <xdr:cNvPr id="1645" name="TextBox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 txBox="1"/>
      </xdr:nvSpPr>
      <xdr:spPr>
        <a:xfrm>
          <a:off x="2506980" y="0"/>
          <a:ext cx="198882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8882" cy="278089"/>
    <xdr:sp macro="" textlink="">
      <xdr:nvSpPr>
        <xdr:cNvPr id="1646" name="TextBox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 txBox="1"/>
      </xdr:nvSpPr>
      <xdr:spPr>
        <a:xfrm>
          <a:off x="2506980" y="0"/>
          <a:ext cx="198882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8882" cy="278089"/>
    <xdr:sp macro="" textlink="">
      <xdr:nvSpPr>
        <xdr:cNvPr id="1647" name="TextBox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 txBox="1"/>
      </xdr:nvSpPr>
      <xdr:spPr>
        <a:xfrm>
          <a:off x="2506980" y="0"/>
          <a:ext cx="198882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8882" cy="278089"/>
    <xdr:sp macro="" textlink="">
      <xdr:nvSpPr>
        <xdr:cNvPr id="1648" name="TextBox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 txBox="1"/>
      </xdr:nvSpPr>
      <xdr:spPr>
        <a:xfrm>
          <a:off x="2506980" y="0"/>
          <a:ext cx="198882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8882" cy="278089"/>
    <xdr:sp macro="" textlink="">
      <xdr:nvSpPr>
        <xdr:cNvPr id="1649" name="TextBox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 txBox="1"/>
      </xdr:nvSpPr>
      <xdr:spPr>
        <a:xfrm>
          <a:off x="2506980" y="0"/>
          <a:ext cx="198882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8882" cy="278089"/>
    <xdr:sp macro="" textlink="">
      <xdr:nvSpPr>
        <xdr:cNvPr id="1650" name="TextBox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 txBox="1"/>
      </xdr:nvSpPr>
      <xdr:spPr>
        <a:xfrm>
          <a:off x="2506980" y="0"/>
          <a:ext cx="198882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8882" cy="278089"/>
    <xdr:sp macro="" textlink="">
      <xdr:nvSpPr>
        <xdr:cNvPr id="1651" name="TextBox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 txBox="1"/>
      </xdr:nvSpPr>
      <xdr:spPr>
        <a:xfrm>
          <a:off x="2506980" y="0"/>
          <a:ext cx="198882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8882" cy="278089"/>
    <xdr:sp macro="" textlink="">
      <xdr:nvSpPr>
        <xdr:cNvPr id="1652" name="TextBox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 txBox="1"/>
      </xdr:nvSpPr>
      <xdr:spPr>
        <a:xfrm>
          <a:off x="2506980" y="0"/>
          <a:ext cx="198882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8882" cy="278089"/>
    <xdr:sp macro="" textlink="">
      <xdr:nvSpPr>
        <xdr:cNvPr id="1653" name="TextBox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 txBox="1"/>
      </xdr:nvSpPr>
      <xdr:spPr>
        <a:xfrm>
          <a:off x="2506980" y="0"/>
          <a:ext cx="198882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8882" cy="278089"/>
    <xdr:sp macro="" textlink="">
      <xdr:nvSpPr>
        <xdr:cNvPr id="1654" name="TextBox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 txBox="1"/>
      </xdr:nvSpPr>
      <xdr:spPr>
        <a:xfrm>
          <a:off x="2506980" y="0"/>
          <a:ext cx="198882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8882" cy="278089"/>
    <xdr:sp macro="" textlink="">
      <xdr:nvSpPr>
        <xdr:cNvPr id="1655" name="TextBox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 txBox="1"/>
      </xdr:nvSpPr>
      <xdr:spPr>
        <a:xfrm>
          <a:off x="2506980" y="0"/>
          <a:ext cx="198882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8882" cy="278089"/>
    <xdr:sp macro="" textlink="">
      <xdr:nvSpPr>
        <xdr:cNvPr id="1656" name="TextBox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 txBox="1"/>
      </xdr:nvSpPr>
      <xdr:spPr>
        <a:xfrm>
          <a:off x="2506980" y="0"/>
          <a:ext cx="198882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8882" cy="278089"/>
    <xdr:sp macro="" textlink="">
      <xdr:nvSpPr>
        <xdr:cNvPr id="1657" name="TextBox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 txBox="1"/>
      </xdr:nvSpPr>
      <xdr:spPr>
        <a:xfrm>
          <a:off x="2506980" y="0"/>
          <a:ext cx="198882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8882" cy="278089"/>
    <xdr:sp macro="" textlink="">
      <xdr:nvSpPr>
        <xdr:cNvPr id="1658" name="TextBox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 txBox="1"/>
      </xdr:nvSpPr>
      <xdr:spPr>
        <a:xfrm>
          <a:off x="2506980" y="0"/>
          <a:ext cx="198882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8882" cy="278089"/>
    <xdr:sp macro="" textlink="">
      <xdr:nvSpPr>
        <xdr:cNvPr id="1659" name="TextBox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 txBox="1"/>
      </xdr:nvSpPr>
      <xdr:spPr>
        <a:xfrm>
          <a:off x="2506980" y="0"/>
          <a:ext cx="198882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8882" cy="278089"/>
    <xdr:sp macro="" textlink="">
      <xdr:nvSpPr>
        <xdr:cNvPr id="1660" name="TextBox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 txBox="1"/>
      </xdr:nvSpPr>
      <xdr:spPr>
        <a:xfrm>
          <a:off x="2506980" y="0"/>
          <a:ext cx="198882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8882" cy="278089"/>
    <xdr:sp macro="" textlink="">
      <xdr:nvSpPr>
        <xdr:cNvPr id="1661" name="TextBox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 txBox="1"/>
      </xdr:nvSpPr>
      <xdr:spPr>
        <a:xfrm>
          <a:off x="2506980" y="0"/>
          <a:ext cx="198882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8882" cy="278089"/>
    <xdr:sp macro="" textlink="">
      <xdr:nvSpPr>
        <xdr:cNvPr id="1662" name="TextBox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 txBox="1"/>
      </xdr:nvSpPr>
      <xdr:spPr>
        <a:xfrm>
          <a:off x="2506980" y="0"/>
          <a:ext cx="198882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8882" cy="278089"/>
    <xdr:sp macro="" textlink="">
      <xdr:nvSpPr>
        <xdr:cNvPr id="1663" name="TextBox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 txBox="1"/>
      </xdr:nvSpPr>
      <xdr:spPr>
        <a:xfrm>
          <a:off x="2506980" y="0"/>
          <a:ext cx="198882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8882" cy="278089"/>
    <xdr:sp macro="" textlink="">
      <xdr:nvSpPr>
        <xdr:cNvPr id="1664" name="TextBox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 txBox="1"/>
      </xdr:nvSpPr>
      <xdr:spPr>
        <a:xfrm>
          <a:off x="2506980" y="0"/>
          <a:ext cx="198882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8882" cy="278089"/>
    <xdr:sp macro="" textlink="">
      <xdr:nvSpPr>
        <xdr:cNvPr id="1665" name="TextBox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 txBox="1"/>
      </xdr:nvSpPr>
      <xdr:spPr>
        <a:xfrm>
          <a:off x="2506980" y="0"/>
          <a:ext cx="198882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8882" cy="278089"/>
    <xdr:sp macro="" textlink="">
      <xdr:nvSpPr>
        <xdr:cNvPr id="1666" name="TextBox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 txBox="1"/>
      </xdr:nvSpPr>
      <xdr:spPr>
        <a:xfrm>
          <a:off x="2506980" y="0"/>
          <a:ext cx="198882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8882" cy="278089"/>
    <xdr:sp macro="" textlink="">
      <xdr:nvSpPr>
        <xdr:cNvPr id="1667" name="TextBox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 txBox="1"/>
      </xdr:nvSpPr>
      <xdr:spPr>
        <a:xfrm>
          <a:off x="2506980" y="0"/>
          <a:ext cx="198882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8882" cy="278089"/>
    <xdr:sp macro="" textlink="">
      <xdr:nvSpPr>
        <xdr:cNvPr id="1668" name="TextBox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 txBox="1"/>
      </xdr:nvSpPr>
      <xdr:spPr>
        <a:xfrm>
          <a:off x="2506980" y="0"/>
          <a:ext cx="198882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8882" cy="278089"/>
    <xdr:sp macro="" textlink="">
      <xdr:nvSpPr>
        <xdr:cNvPr id="1669" name="TextBox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 txBox="1"/>
      </xdr:nvSpPr>
      <xdr:spPr>
        <a:xfrm>
          <a:off x="2506980" y="0"/>
          <a:ext cx="198882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8882" cy="278089"/>
    <xdr:sp macro="" textlink="">
      <xdr:nvSpPr>
        <xdr:cNvPr id="1670" name="TextBox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 txBox="1"/>
      </xdr:nvSpPr>
      <xdr:spPr>
        <a:xfrm>
          <a:off x="2506980" y="0"/>
          <a:ext cx="198882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8882" cy="278089"/>
    <xdr:sp macro="" textlink="">
      <xdr:nvSpPr>
        <xdr:cNvPr id="1671" name="TextBox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 txBox="1"/>
      </xdr:nvSpPr>
      <xdr:spPr>
        <a:xfrm>
          <a:off x="2506980" y="0"/>
          <a:ext cx="198882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8882" cy="278089"/>
    <xdr:sp macro="" textlink="">
      <xdr:nvSpPr>
        <xdr:cNvPr id="1672" name="TextBox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 txBox="1"/>
      </xdr:nvSpPr>
      <xdr:spPr>
        <a:xfrm>
          <a:off x="2506980" y="0"/>
          <a:ext cx="198882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8882" cy="278089"/>
    <xdr:sp macro="" textlink="">
      <xdr:nvSpPr>
        <xdr:cNvPr id="1673" name="TextBox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 txBox="1"/>
      </xdr:nvSpPr>
      <xdr:spPr>
        <a:xfrm>
          <a:off x="2506980" y="0"/>
          <a:ext cx="198882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8882" cy="278089"/>
    <xdr:sp macro="" textlink="">
      <xdr:nvSpPr>
        <xdr:cNvPr id="1674" name="TextBox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 txBox="1"/>
      </xdr:nvSpPr>
      <xdr:spPr>
        <a:xfrm>
          <a:off x="2506980" y="0"/>
          <a:ext cx="198882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8882" cy="278089"/>
    <xdr:sp macro="" textlink="">
      <xdr:nvSpPr>
        <xdr:cNvPr id="1675" name="TextBox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 txBox="1"/>
      </xdr:nvSpPr>
      <xdr:spPr>
        <a:xfrm>
          <a:off x="2506980" y="0"/>
          <a:ext cx="198882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1676" name="TextBox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1677" name="TextBox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1678" name="TextBox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1679" name="TextBox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1680" name="TextBox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1681" name="TextBox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1682" name="TextBox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1683" name="TextBox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1684" name="TextBox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1685" name="TextBox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1686" name="TextBox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1687" name="TextBox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84731" cy="278089"/>
    <xdr:sp macro="" textlink="">
      <xdr:nvSpPr>
        <xdr:cNvPr id="1688" name="TextBox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 txBox="1"/>
      </xdr:nvSpPr>
      <xdr:spPr>
        <a:xfrm>
          <a:off x="83667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84731" cy="278089"/>
    <xdr:sp macro="" textlink="">
      <xdr:nvSpPr>
        <xdr:cNvPr id="1689" name="TextBox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 txBox="1"/>
      </xdr:nvSpPr>
      <xdr:spPr>
        <a:xfrm>
          <a:off x="83667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84731" cy="278089"/>
    <xdr:sp macro="" textlink="">
      <xdr:nvSpPr>
        <xdr:cNvPr id="1690" name="TextBox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 txBox="1"/>
      </xdr:nvSpPr>
      <xdr:spPr>
        <a:xfrm>
          <a:off x="83667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84731" cy="278089"/>
    <xdr:sp macro="" textlink="">
      <xdr:nvSpPr>
        <xdr:cNvPr id="1691" name="TextBox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 txBox="1"/>
      </xdr:nvSpPr>
      <xdr:spPr>
        <a:xfrm>
          <a:off x="83667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1692" name="TextBox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1693" name="TextBox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1694" name="TextBox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1695" name="TextBox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1696" name="TextBox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1697" name="TextBox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1698" name="TextBox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1699" name="TextBox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1700" name="TextBox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1701" name="TextBox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1702" name="TextBox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1703" name="TextBox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84731" cy="278089"/>
    <xdr:sp macro="" textlink="">
      <xdr:nvSpPr>
        <xdr:cNvPr id="1704" name="TextBox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 txBox="1"/>
      </xdr:nvSpPr>
      <xdr:spPr>
        <a:xfrm>
          <a:off x="83667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84731" cy="278089"/>
    <xdr:sp macro="" textlink="">
      <xdr:nvSpPr>
        <xdr:cNvPr id="1705" name="TextBox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 txBox="1"/>
      </xdr:nvSpPr>
      <xdr:spPr>
        <a:xfrm>
          <a:off x="83667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84731" cy="278089"/>
    <xdr:sp macro="" textlink="">
      <xdr:nvSpPr>
        <xdr:cNvPr id="1706" name="TextBox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 txBox="1"/>
      </xdr:nvSpPr>
      <xdr:spPr>
        <a:xfrm>
          <a:off x="83667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84731" cy="278089"/>
    <xdr:sp macro="" textlink="">
      <xdr:nvSpPr>
        <xdr:cNvPr id="1707" name="TextBox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 txBox="1"/>
      </xdr:nvSpPr>
      <xdr:spPr>
        <a:xfrm>
          <a:off x="83667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1708" name="TextBox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1709" name="TextBox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1710" name="TextBox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1711" name="TextBox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1712" name="TextBox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1713" name="TextBox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1714" name="TextBox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1715" name="TextBox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1716" name="TextBox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1717" name="TextBox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1718" name="TextBox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1719" name="TextBox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1720" name="TextBox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1721" name="TextBox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1722" name="TextBox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1723" name="TextBox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1724" name="TextBox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1725" name="TextBox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1726" name="TextBox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1727" name="TextBox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1728" name="TextBox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1729" name="TextBox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1730" name="TextBox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1731" name="TextBox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732" name="TextBox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733" name="TextBox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734" name="TextBox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735" name="TextBox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736" name="TextBox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737" name="TextBox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738" name="TextBox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739" name="TextBox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740" name="TextBox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741" name="TextBox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742" name="TextBox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743" name="TextBox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744" name="TextBox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745" name="TextBox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746" name="TextBox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747" name="TextBox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748" name="TextBox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749" name="TextBox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750" name="TextBox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751" name="TextBox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752" name="TextBox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753" name="TextBox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754" name="TextBox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755" name="TextBox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756" name="TextBox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757" name="TextBox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758" name="TextBox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759" name="TextBox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760" name="TextBox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761" name="TextBox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762" name="TextBox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763" name="TextBox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764" name="TextBox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765" name="TextBox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766" name="TextBox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767" name="TextBox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768" name="TextBox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769" name="TextBox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770" name="TextBox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771" name="TextBox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772" name="TextBox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773" name="TextBox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774" name="TextBox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775" name="TextBox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776" name="TextBox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777" name="TextBox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778" name="TextBox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779" name="TextBox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780" name="TextBox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781" name="TextBox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782" name="TextBox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783" name="TextBox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784" name="TextBox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785" name="TextBox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786" name="TextBox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787" name="TextBox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788" name="TextBox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789" name="TextBox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790" name="TextBox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791" name="TextBox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792" name="TextBox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793" name="TextBox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794" name="TextBox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795" name="TextBox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796" name="TextBox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797" name="TextBox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798" name="TextBox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799" name="TextBox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800" name="TextBox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801" name="TextBox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802" name="TextBox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803" name="TextBox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1804" name="TextBox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1805" name="TextBox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1806" name="TextBox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1807" name="TextBox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1808" name="TextBox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1809" name="TextBox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1810" name="TextBox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1811" name="TextBox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1812" name="TextBox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1813" name="TextBox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1814" name="TextBox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1815" name="TextBox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1816" name="TextBox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1817" name="TextBox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1818" name="TextBox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1819" name="TextBox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1820" name="TextBox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1821" name="TextBox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1822" name="TextBox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1823" name="TextBox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1824" name="TextBox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1825" name="TextBox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1826" name="TextBox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1827" name="TextBox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1828" name="TextBox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1829" name="TextBox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1830" name="TextBox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1831" name="TextBox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1832" name="TextBox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1833" name="TextBox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1834" name="TextBox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1835" name="TextBox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1836" name="TextBox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1837" name="TextBox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1838" name="TextBox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1839" name="TextBox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1840" name="TextBox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1841" name="TextBox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1842" name="TextBox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1843" name="TextBox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1844" name="TextBox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1845" name="TextBox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1846" name="TextBox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1847" name="TextBox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1848" name="TextBox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1849" name="TextBox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1850" name="TextBox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1851" name="TextBox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1852" name="TextBox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1853" name="TextBox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1854" name="TextBox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1855" name="TextBox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1856" name="TextBox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1857" name="TextBox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1858" name="TextBox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1859" name="TextBox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1860" name="TextBox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1861" name="TextBox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1862" name="TextBox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1863" name="TextBox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1864" name="TextBox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1865" name="TextBox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1866" name="TextBox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1867" name="TextBox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1868" name="TextBox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1869" name="TextBox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1870" name="TextBox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1871" name="TextBox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1872" name="TextBox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1873" name="TextBox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1874" name="TextBox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1875" name="TextBox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1876" name="TextBox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 txBox="1"/>
      </xdr:nvSpPr>
      <xdr:spPr>
        <a:xfrm>
          <a:off x="176022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1877" name="TextBox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 txBox="1"/>
      </xdr:nvSpPr>
      <xdr:spPr>
        <a:xfrm>
          <a:off x="176022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1878" name="TextBox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 txBox="1"/>
      </xdr:nvSpPr>
      <xdr:spPr>
        <a:xfrm>
          <a:off x="176022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1879" name="TextBox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 txBox="1"/>
      </xdr:nvSpPr>
      <xdr:spPr>
        <a:xfrm>
          <a:off x="176022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1880" name="TextBox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 txBox="1"/>
      </xdr:nvSpPr>
      <xdr:spPr>
        <a:xfrm>
          <a:off x="398014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1881" name="TextBox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 txBox="1"/>
      </xdr:nvSpPr>
      <xdr:spPr>
        <a:xfrm>
          <a:off x="398014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1882" name="TextBox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 txBox="1"/>
      </xdr:nvSpPr>
      <xdr:spPr>
        <a:xfrm>
          <a:off x="398014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1883" name="TextBox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 txBox="1"/>
      </xdr:nvSpPr>
      <xdr:spPr>
        <a:xfrm>
          <a:off x="398014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264560"/>
    <xdr:sp macro="" textlink="">
      <xdr:nvSpPr>
        <xdr:cNvPr id="1884" name="TextBox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 txBox="1"/>
      </xdr:nvSpPr>
      <xdr:spPr>
        <a:xfrm>
          <a:off x="39776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264560"/>
    <xdr:sp macro="" textlink="">
      <xdr:nvSpPr>
        <xdr:cNvPr id="1885" name="TextBox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 txBox="1"/>
      </xdr:nvSpPr>
      <xdr:spPr>
        <a:xfrm>
          <a:off x="39776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264560"/>
    <xdr:sp macro="" textlink="">
      <xdr:nvSpPr>
        <xdr:cNvPr id="1886" name="TextBox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 txBox="1"/>
      </xdr:nvSpPr>
      <xdr:spPr>
        <a:xfrm>
          <a:off x="39776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264560"/>
    <xdr:sp macro="" textlink="">
      <xdr:nvSpPr>
        <xdr:cNvPr id="1887" name="TextBox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 txBox="1"/>
      </xdr:nvSpPr>
      <xdr:spPr>
        <a:xfrm>
          <a:off x="39776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1888" name="TextBox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 txBox="1"/>
      </xdr:nvSpPr>
      <xdr:spPr>
        <a:xfrm>
          <a:off x="176022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1889" name="TextBox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 txBox="1"/>
      </xdr:nvSpPr>
      <xdr:spPr>
        <a:xfrm>
          <a:off x="176022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1890" name="TextBox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 txBox="1"/>
      </xdr:nvSpPr>
      <xdr:spPr>
        <a:xfrm>
          <a:off x="176022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1891" name="TextBox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 txBox="1"/>
      </xdr:nvSpPr>
      <xdr:spPr>
        <a:xfrm>
          <a:off x="176022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892" name="TextBox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893" name="TextBox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894" name="TextBox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895" name="TextBox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896" name="TextBox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897" name="TextBox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898" name="TextBox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899" name="TextBox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900" name="TextBox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901" name="TextBox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1902" name="TextBox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1903" name="TextBox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1904" name="TextBox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1905" name="TextBox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1906" name="TextBox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1907" name="TextBox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1908" name="TextBox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1909" name="TextBox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1910" name="TextBox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1911" name="TextBox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1912" name="TextBox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 txBox="1"/>
      </xdr:nvSpPr>
      <xdr:spPr>
        <a:xfrm>
          <a:off x="398014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1913" name="TextBox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 txBox="1"/>
      </xdr:nvSpPr>
      <xdr:spPr>
        <a:xfrm>
          <a:off x="398014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1914" name="TextBox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 txBox="1"/>
      </xdr:nvSpPr>
      <xdr:spPr>
        <a:xfrm>
          <a:off x="398014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1915" name="TextBox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 txBox="1"/>
      </xdr:nvSpPr>
      <xdr:spPr>
        <a:xfrm>
          <a:off x="398014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1916" name="TextBox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 txBox="1"/>
      </xdr:nvSpPr>
      <xdr:spPr>
        <a:xfrm>
          <a:off x="176022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1917" name="TextBox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 txBox="1"/>
      </xdr:nvSpPr>
      <xdr:spPr>
        <a:xfrm>
          <a:off x="176022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1918" name="TextBox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 txBox="1"/>
      </xdr:nvSpPr>
      <xdr:spPr>
        <a:xfrm>
          <a:off x="176022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1919" name="TextBox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 txBox="1"/>
      </xdr:nvSpPr>
      <xdr:spPr>
        <a:xfrm>
          <a:off x="176022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920" name="TextBox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921" name="TextBox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922" name="TextBox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923" name="TextBox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924" name="TextBox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925" name="TextBox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926" name="TextBox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927" name="TextBox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928" name="TextBox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929" name="TextBox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930" name="TextBox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931" name="TextBox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932" name="TextBox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933" name="TextBox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934" name="TextBox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935" name="TextBox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936" name="TextBox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937" name="TextBox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938" name="TextBox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939" name="TextBox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940" name="TextBox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941" name="TextBox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942" name="TextBox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943" name="TextBox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1944" name="TextBox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 txBox="1"/>
      </xdr:nvSpPr>
      <xdr:spPr>
        <a:xfrm>
          <a:off x="176022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1945" name="TextBox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 txBox="1"/>
      </xdr:nvSpPr>
      <xdr:spPr>
        <a:xfrm>
          <a:off x="176022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1946" name="TextBox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 txBox="1"/>
      </xdr:nvSpPr>
      <xdr:spPr>
        <a:xfrm>
          <a:off x="176022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1947" name="TextBox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 txBox="1"/>
      </xdr:nvSpPr>
      <xdr:spPr>
        <a:xfrm>
          <a:off x="176022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948" name="TextBox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949" name="TextBox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950" name="TextBox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951" name="TextBox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952" name="TextBox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953" name="TextBox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1954" name="TextBox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 txBox="1"/>
      </xdr:nvSpPr>
      <xdr:spPr>
        <a:xfrm>
          <a:off x="176022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1955" name="TextBox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 txBox="1"/>
      </xdr:nvSpPr>
      <xdr:spPr>
        <a:xfrm>
          <a:off x="176022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1956" name="TextBox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 txBox="1"/>
      </xdr:nvSpPr>
      <xdr:spPr>
        <a:xfrm>
          <a:off x="176022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1957" name="TextBox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 txBox="1"/>
      </xdr:nvSpPr>
      <xdr:spPr>
        <a:xfrm>
          <a:off x="176022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1958" name="TextBox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 txBox="1"/>
      </xdr:nvSpPr>
      <xdr:spPr>
        <a:xfrm>
          <a:off x="176022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1959" name="TextBox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 txBox="1"/>
      </xdr:nvSpPr>
      <xdr:spPr>
        <a:xfrm>
          <a:off x="176022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1960" name="TextBox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 txBox="1"/>
      </xdr:nvSpPr>
      <xdr:spPr>
        <a:xfrm>
          <a:off x="176022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1961" name="TextBox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 txBox="1"/>
      </xdr:nvSpPr>
      <xdr:spPr>
        <a:xfrm>
          <a:off x="176022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1962" name="TextBox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 txBox="1"/>
      </xdr:nvSpPr>
      <xdr:spPr>
        <a:xfrm>
          <a:off x="176022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1963" name="TextBox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 txBox="1"/>
      </xdr:nvSpPr>
      <xdr:spPr>
        <a:xfrm>
          <a:off x="176022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964" name="TextBox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965" name="TextBox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966" name="TextBox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967" name="TextBox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1968" name="TextBox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1969" name="TextBox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1970" name="TextBox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1971" name="TextBox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972" name="TextBox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973" name="TextBox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974" name="TextBox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975" name="TextBox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1976" name="TextBox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1977" name="TextBox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1978" name="TextBox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1979" name="TextBox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980" name="TextBox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981" name="TextBox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982" name="TextBox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983" name="TextBox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984" name="TextBox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985" name="TextBox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1986" name="TextBox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1987" name="TextBox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988" name="TextBox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989" name="TextBox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990" name="TextBox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991" name="TextBox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992" name="TextBox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993" name="TextBox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994" name="TextBox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995" name="TextBox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996" name="TextBox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997" name="TextBox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998" name="TextBox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1999" name="TextBox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000" name="TextBox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001" name="TextBox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002" name="TextBox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003" name="TextBox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004" name="TextBox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005" name="TextBox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006" name="TextBox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007" name="TextBox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008" name="TextBox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009" name="TextBox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010" name="TextBox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011" name="TextBox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012" name="TextBox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013" name="TextBox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014" name="TextBox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015" name="TextBox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016" name="TextBox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017" name="TextBox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018" name="TextBox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019" name="TextBox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020" name="TextBox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021" name="TextBox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022" name="TextBox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023" name="TextBox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024" name="TextBox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025" name="TextBox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026" name="TextBox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027" name="TextBox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028" name="TextBox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029" name="TextBox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030" name="TextBox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031" name="TextBox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032" name="TextBox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033" name="TextBox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034" name="TextBox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035" name="TextBox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036" name="TextBox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037" name="TextBox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038" name="TextBox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039" name="TextBox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040" name="TextBox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041" name="TextBox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042" name="TextBox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043" name="TextBox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044" name="TextBox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045" name="TextBox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046" name="TextBox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047" name="TextBox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048" name="TextBox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049" name="TextBox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050" name="TextBox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051" name="TextBox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052" name="TextBox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053" name="TextBox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054" name="TextBox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055" name="TextBox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056" name="TextBox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057" name="TextBox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058" name="TextBox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059" name="TextBox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060" name="TextBox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061" name="TextBox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062" name="TextBox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063" name="TextBox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2064" name="TextBox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2065" name="TextBox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2066" name="TextBox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2067" name="TextBox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2068" name="TextBox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2069" name="TextBox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2070" name="TextBox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2071" name="TextBox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2072" name="TextBox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2073" name="TextBox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2074" name="TextBox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2075" name="TextBox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2076" name="TextBox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2077" name="TextBox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2078" name="TextBox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2079" name="TextBox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2080" name="TextBox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2081" name="TextBox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2082" name="TextBox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2083" name="TextBox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2084" name="TextBox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2085" name="TextBox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2086" name="TextBox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2087" name="TextBox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2088" name="TextBox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2089" name="TextBox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2090" name="TextBox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2091" name="TextBox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2092" name="TextBox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2093" name="TextBox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2094" name="TextBox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2095" name="TextBox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2096" name="TextBox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2097" name="TextBox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2098" name="TextBox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2099" name="TextBox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2100" name="TextBox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2101" name="TextBox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2102" name="TextBox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2103" name="TextBox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2104" name="TextBox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2105" name="TextBox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2106" name="TextBox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2107" name="TextBox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2108" name="TextBox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2109" name="TextBox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2110" name="TextBox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2111" name="TextBox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2112" name="TextBox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2113" name="TextBox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2114" name="TextBox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2115" name="TextBox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2116" name="TextBox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2117" name="TextBox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2118" name="TextBox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2119" name="TextBox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2120" name="TextBox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2121" name="TextBox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2122" name="TextBox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2123" name="TextBox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2124" name="TextBox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2125" name="TextBox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2126" name="TextBox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2127" name="TextBox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2128" name="TextBox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2129" name="TextBox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2130" name="TextBox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2131" name="TextBox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2132" name="TextBox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2133" name="TextBox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2134" name="TextBox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2135" name="TextBox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2136" name="TextBox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2137" name="TextBox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2138" name="TextBox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2139" name="TextBox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2140" name="TextBox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2141" name="TextBox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142" name="TextBox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143" name="TextBox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2144" name="TextBox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2145" name="TextBox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2146" name="TextBox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 txBox="1"/>
      </xdr:nvSpPr>
      <xdr:spPr>
        <a:xfrm>
          <a:off x="176022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2147" name="TextBox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 txBox="1"/>
      </xdr:nvSpPr>
      <xdr:spPr>
        <a:xfrm>
          <a:off x="176022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2148" name="TextBox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 txBox="1"/>
      </xdr:nvSpPr>
      <xdr:spPr>
        <a:xfrm>
          <a:off x="176022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2149" name="TextBox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 txBox="1"/>
      </xdr:nvSpPr>
      <xdr:spPr>
        <a:xfrm>
          <a:off x="176022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2150" name="TextBox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 txBox="1"/>
      </xdr:nvSpPr>
      <xdr:spPr>
        <a:xfrm>
          <a:off x="398014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2151" name="TextBox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 txBox="1"/>
      </xdr:nvSpPr>
      <xdr:spPr>
        <a:xfrm>
          <a:off x="398014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2152" name="TextBox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 txBox="1"/>
      </xdr:nvSpPr>
      <xdr:spPr>
        <a:xfrm>
          <a:off x="398014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2153" name="TextBox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 txBox="1"/>
      </xdr:nvSpPr>
      <xdr:spPr>
        <a:xfrm>
          <a:off x="398014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2154" name="TextBox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 txBox="1"/>
      </xdr:nvSpPr>
      <xdr:spPr>
        <a:xfrm>
          <a:off x="398014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2155" name="TextBox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 txBox="1"/>
      </xdr:nvSpPr>
      <xdr:spPr>
        <a:xfrm>
          <a:off x="398014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2156" name="TextBox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 txBox="1"/>
      </xdr:nvSpPr>
      <xdr:spPr>
        <a:xfrm>
          <a:off x="398014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2157" name="TextBox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 txBox="1"/>
      </xdr:nvSpPr>
      <xdr:spPr>
        <a:xfrm>
          <a:off x="398014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2158" name="TextBox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 txBox="1"/>
      </xdr:nvSpPr>
      <xdr:spPr>
        <a:xfrm>
          <a:off x="176022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2159" name="TextBox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 txBox="1"/>
      </xdr:nvSpPr>
      <xdr:spPr>
        <a:xfrm>
          <a:off x="176022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2160" name="TextBox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 txBox="1"/>
      </xdr:nvSpPr>
      <xdr:spPr>
        <a:xfrm>
          <a:off x="176022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2161" name="TextBox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 txBox="1"/>
      </xdr:nvSpPr>
      <xdr:spPr>
        <a:xfrm>
          <a:off x="176022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162" name="TextBox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163" name="TextBox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164" name="TextBox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165" name="TextBox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166" name="TextBox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167" name="TextBox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168" name="TextBox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169" name="TextBox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170" name="TextBox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171" name="TextBox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2172" name="TextBox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2173" name="TextBox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2174" name="TextBox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2175" name="TextBox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2176" name="TextBox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2177" name="TextBox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2178" name="TextBox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2179" name="TextBox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2180" name="TextBox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2181" name="TextBox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2182" name="TextBox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 txBox="1"/>
      </xdr:nvSpPr>
      <xdr:spPr>
        <a:xfrm>
          <a:off x="398014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2183" name="TextBox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 txBox="1"/>
      </xdr:nvSpPr>
      <xdr:spPr>
        <a:xfrm>
          <a:off x="398014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2184" name="TextBox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 txBox="1"/>
      </xdr:nvSpPr>
      <xdr:spPr>
        <a:xfrm>
          <a:off x="398014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2185" name="TextBox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 txBox="1"/>
      </xdr:nvSpPr>
      <xdr:spPr>
        <a:xfrm>
          <a:off x="398014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2186" name="TextBox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 txBox="1"/>
      </xdr:nvSpPr>
      <xdr:spPr>
        <a:xfrm>
          <a:off x="176022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2187" name="TextBox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 txBox="1"/>
      </xdr:nvSpPr>
      <xdr:spPr>
        <a:xfrm>
          <a:off x="176022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2188" name="TextBox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 txBox="1"/>
      </xdr:nvSpPr>
      <xdr:spPr>
        <a:xfrm>
          <a:off x="176022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2189" name="TextBox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 txBox="1"/>
      </xdr:nvSpPr>
      <xdr:spPr>
        <a:xfrm>
          <a:off x="176022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190" name="TextBox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191" name="TextBox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192" name="TextBox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193" name="TextBox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194" name="TextBox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195" name="TextBox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196" name="TextBox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197" name="TextBox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198" name="TextBox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199" name="TextBox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200" name="TextBox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201" name="TextBox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202" name="TextBox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203" name="TextBox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204" name="TextBox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205" name="TextBox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206" name="TextBox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207" name="TextBox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208" name="TextBox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209" name="TextBox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210" name="TextBox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211" name="TextBox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212" name="TextBox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213" name="TextBox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2214" name="TextBox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 txBox="1"/>
      </xdr:nvSpPr>
      <xdr:spPr>
        <a:xfrm>
          <a:off x="176022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2215" name="TextBox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 txBox="1"/>
      </xdr:nvSpPr>
      <xdr:spPr>
        <a:xfrm>
          <a:off x="176022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2216" name="TextBox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 txBox="1"/>
      </xdr:nvSpPr>
      <xdr:spPr>
        <a:xfrm>
          <a:off x="176022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2217" name="TextBox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 txBox="1"/>
      </xdr:nvSpPr>
      <xdr:spPr>
        <a:xfrm>
          <a:off x="176022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218" name="TextBox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219" name="TextBox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220" name="TextBox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221" name="TextBox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222" name="TextBox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223" name="TextBox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224" name="TextBox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225" name="TextBox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2226" name="TextBox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 txBox="1"/>
      </xdr:nvSpPr>
      <xdr:spPr>
        <a:xfrm>
          <a:off x="176022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2227" name="TextBox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 txBox="1"/>
      </xdr:nvSpPr>
      <xdr:spPr>
        <a:xfrm>
          <a:off x="176022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2228" name="TextBox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 txBox="1"/>
      </xdr:nvSpPr>
      <xdr:spPr>
        <a:xfrm>
          <a:off x="176022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2229" name="TextBox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 txBox="1"/>
      </xdr:nvSpPr>
      <xdr:spPr>
        <a:xfrm>
          <a:off x="176022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2230" name="TextBox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 txBox="1"/>
      </xdr:nvSpPr>
      <xdr:spPr>
        <a:xfrm>
          <a:off x="176022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2231" name="TextBox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 txBox="1"/>
      </xdr:nvSpPr>
      <xdr:spPr>
        <a:xfrm>
          <a:off x="176022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2232" name="TextBox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 txBox="1"/>
      </xdr:nvSpPr>
      <xdr:spPr>
        <a:xfrm>
          <a:off x="176022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2233" name="TextBox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 txBox="1"/>
      </xdr:nvSpPr>
      <xdr:spPr>
        <a:xfrm>
          <a:off x="176022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2234" name="TextBox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 txBox="1"/>
      </xdr:nvSpPr>
      <xdr:spPr>
        <a:xfrm>
          <a:off x="176022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2235" name="TextBox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 txBox="1"/>
      </xdr:nvSpPr>
      <xdr:spPr>
        <a:xfrm>
          <a:off x="176022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236" name="TextBox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237" name="TextBox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238" name="TextBox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239" name="TextBox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2240" name="TextBox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2241" name="TextBox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2242" name="TextBox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2243" name="TextBox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244" name="TextBox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245" name="TextBox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246" name="TextBox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247" name="TextBox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2248" name="TextBox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2249" name="TextBox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2250" name="TextBox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2251" name="TextBox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252" name="TextBox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253" name="TextBox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254" name="TextBox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255" name="TextBox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256" name="TextBox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257" name="TextBox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2258" name="TextBox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2259" name="TextBox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2260" name="TextBox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2261" name="TextBox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2262" name="TextBox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2263" name="TextBox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2264" name="TextBox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2265" name="TextBox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2266" name="TextBox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2267" name="TextBox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0</xdr:row>
      <xdr:rowOff>0</xdr:rowOff>
    </xdr:from>
    <xdr:ext cx="192763" cy="278089"/>
    <xdr:sp macro="" textlink="">
      <xdr:nvSpPr>
        <xdr:cNvPr id="2268" name="TextBox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 txBox="1"/>
      </xdr:nvSpPr>
      <xdr:spPr>
        <a:xfrm>
          <a:off x="6941820" y="0"/>
          <a:ext cx="192763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0</xdr:row>
      <xdr:rowOff>0</xdr:rowOff>
    </xdr:from>
    <xdr:ext cx="192763" cy="278089"/>
    <xdr:sp macro="" textlink="">
      <xdr:nvSpPr>
        <xdr:cNvPr id="2269" name="TextBox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 txBox="1"/>
      </xdr:nvSpPr>
      <xdr:spPr>
        <a:xfrm>
          <a:off x="6941820" y="0"/>
          <a:ext cx="192763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0</xdr:row>
      <xdr:rowOff>0</xdr:rowOff>
    </xdr:from>
    <xdr:ext cx="192763" cy="278089"/>
    <xdr:sp macro="" textlink="">
      <xdr:nvSpPr>
        <xdr:cNvPr id="2270" name="TextBox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 txBox="1"/>
      </xdr:nvSpPr>
      <xdr:spPr>
        <a:xfrm>
          <a:off x="6941820" y="0"/>
          <a:ext cx="192763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0</xdr:row>
      <xdr:rowOff>0</xdr:rowOff>
    </xdr:from>
    <xdr:ext cx="192763" cy="278089"/>
    <xdr:sp macro="" textlink="">
      <xdr:nvSpPr>
        <xdr:cNvPr id="2271" name="TextBox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 txBox="1"/>
      </xdr:nvSpPr>
      <xdr:spPr>
        <a:xfrm>
          <a:off x="6941820" y="0"/>
          <a:ext cx="192763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92763" cy="264560"/>
    <xdr:sp macro="" textlink="">
      <xdr:nvSpPr>
        <xdr:cNvPr id="2272" name="TextBox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 txBox="1"/>
      </xdr:nvSpPr>
      <xdr:spPr>
        <a:xfrm>
          <a:off x="338489" y="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92763" cy="264560"/>
    <xdr:sp macro="" textlink="">
      <xdr:nvSpPr>
        <xdr:cNvPr id="2273" name="TextBox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 txBox="1"/>
      </xdr:nvSpPr>
      <xdr:spPr>
        <a:xfrm>
          <a:off x="338489" y="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92763" cy="264560"/>
    <xdr:sp macro="" textlink="">
      <xdr:nvSpPr>
        <xdr:cNvPr id="2274" name="TextBox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 txBox="1"/>
      </xdr:nvSpPr>
      <xdr:spPr>
        <a:xfrm>
          <a:off x="338489" y="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92763" cy="264560"/>
    <xdr:sp macro="" textlink="">
      <xdr:nvSpPr>
        <xdr:cNvPr id="2275" name="TextBox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 txBox="1"/>
      </xdr:nvSpPr>
      <xdr:spPr>
        <a:xfrm>
          <a:off x="338489" y="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92763" cy="264560"/>
    <xdr:sp macro="" textlink="">
      <xdr:nvSpPr>
        <xdr:cNvPr id="2276" name="TextBox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 txBox="1"/>
      </xdr:nvSpPr>
      <xdr:spPr>
        <a:xfrm>
          <a:off x="338489" y="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92763" cy="264560"/>
    <xdr:sp macro="" textlink="">
      <xdr:nvSpPr>
        <xdr:cNvPr id="2277" name="TextBox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 txBox="1"/>
      </xdr:nvSpPr>
      <xdr:spPr>
        <a:xfrm>
          <a:off x="338489" y="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92763" cy="264560"/>
    <xdr:sp macro="" textlink="">
      <xdr:nvSpPr>
        <xdr:cNvPr id="2278" name="TextBox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 txBox="1"/>
      </xdr:nvSpPr>
      <xdr:spPr>
        <a:xfrm>
          <a:off x="338489" y="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92763" cy="264560"/>
    <xdr:sp macro="" textlink="">
      <xdr:nvSpPr>
        <xdr:cNvPr id="2279" name="TextBox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 txBox="1"/>
      </xdr:nvSpPr>
      <xdr:spPr>
        <a:xfrm>
          <a:off x="338489" y="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92763" cy="264560"/>
    <xdr:sp macro="" textlink="">
      <xdr:nvSpPr>
        <xdr:cNvPr id="2280" name="TextBox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 txBox="1"/>
      </xdr:nvSpPr>
      <xdr:spPr>
        <a:xfrm>
          <a:off x="338489" y="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92763" cy="264560"/>
    <xdr:sp macro="" textlink="">
      <xdr:nvSpPr>
        <xdr:cNvPr id="2281" name="TextBox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 txBox="1"/>
      </xdr:nvSpPr>
      <xdr:spPr>
        <a:xfrm>
          <a:off x="338489" y="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92763" cy="264560"/>
    <xdr:sp macro="" textlink="">
      <xdr:nvSpPr>
        <xdr:cNvPr id="2282" name="TextBox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 txBox="1"/>
      </xdr:nvSpPr>
      <xdr:spPr>
        <a:xfrm>
          <a:off x="338489" y="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92763" cy="264560"/>
    <xdr:sp macro="" textlink="">
      <xdr:nvSpPr>
        <xdr:cNvPr id="2283" name="TextBox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 txBox="1"/>
      </xdr:nvSpPr>
      <xdr:spPr>
        <a:xfrm>
          <a:off x="338489" y="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284" name="TextBox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285" name="TextBox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2286" name="TextBox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2287" name="TextBox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288" name="TextBox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289" name="TextBox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2290" name="TextBox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2291" name="TextBox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292" name="TextBox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293" name="TextBox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2294" name="TextBox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2295" name="TextBox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1191</xdr:colOff>
      <xdr:row>0</xdr:row>
      <xdr:rowOff>0</xdr:rowOff>
    </xdr:from>
    <xdr:ext cx="192120" cy="264560"/>
    <xdr:sp macro="" textlink="">
      <xdr:nvSpPr>
        <xdr:cNvPr id="2296" name="TextBox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 txBox="1"/>
      </xdr:nvSpPr>
      <xdr:spPr>
        <a:xfrm>
          <a:off x="5525691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1191</xdr:colOff>
      <xdr:row>0</xdr:row>
      <xdr:rowOff>0</xdr:rowOff>
    </xdr:from>
    <xdr:ext cx="192120" cy="264560"/>
    <xdr:sp macro="" textlink="">
      <xdr:nvSpPr>
        <xdr:cNvPr id="2297" name="TextBox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 txBox="1"/>
      </xdr:nvSpPr>
      <xdr:spPr>
        <a:xfrm>
          <a:off x="5525691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1191</xdr:colOff>
      <xdr:row>0</xdr:row>
      <xdr:rowOff>0</xdr:rowOff>
    </xdr:from>
    <xdr:ext cx="192120" cy="264560"/>
    <xdr:sp macro="" textlink="">
      <xdr:nvSpPr>
        <xdr:cNvPr id="2298" name="TextBox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 txBox="1"/>
      </xdr:nvSpPr>
      <xdr:spPr>
        <a:xfrm>
          <a:off x="5525691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1191</xdr:colOff>
      <xdr:row>0</xdr:row>
      <xdr:rowOff>0</xdr:rowOff>
    </xdr:from>
    <xdr:ext cx="192120" cy="264560"/>
    <xdr:sp macro="" textlink="">
      <xdr:nvSpPr>
        <xdr:cNvPr id="2299" name="TextBox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 txBox="1"/>
      </xdr:nvSpPr>
      <xdr:spPr>
        <a:xfrm>
          <a:off x="5525691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1191</xdr:colOff>
      <xdr:row>0</xdr:row>
      <xdr:rowOff>0</xdr:rowOff>
    </xdr:from>
    <xdr:ext cx="192120" cy="264560"/>
    <xdr:sp macro="" textlink="">
      <xdr:nvSpPr>
        <xdr:cNvPr id="2300" name="TextBox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 txBox="1"/>
      </xdr:nvSpPr>
      <xdr:spPr>
        <a:xfrm>
          <a:off x="5525691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1191</xdr:colOff>
      <xdr:row>0</xdr:row>
      <xdr:rowOff>0</xdr:rowOff>
    </xdr:from>
    <xdr:ext cx="192120" cy="264560"/>
    <xdr:sp macro="" textlink="">
      <xdr:nvSpPr>
        <xdr:cNvPr id="2301" name="TextBox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 txBox="1"/>
      </xdr:nvSpPr>
      <xdr:spPr>
        <a:xfrm>
          <a:off x="5525691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1191</xdr:colOff>
      <xdr:row>0</xdr:row>
      <xdr:rowOff>0</xdr:rowOff>
    </xdr:from>
    <xdr:ext cx="192120" cy="264560"/>
    <xdr:sp macro="" textlink="">
      <xdr:nvSpPr>
        <xdr:cNvPr id="2302" name="TextBox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 txBox="1"/>
      </xdr:nvSpPr>
      <xdr:spPr>
        <a:xfrm>
          <a:off x="5525691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1191</xdr:colOff>
      <xdr:row>0</xdr:row>
      <xdr:rowOff>0</xdr:rowOff>
    </xdr:from>
    <xdr:ext cx="192120" cy="264560"/>
    <xdr:sp macro="" textlink="">
      <xdr:nvSpPr>
        <xdr:cNvPr id="2303" name="TextBox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 txBox="1"/>
      </xdr:nvSpPr>
      <xdr:spPr>
        <a:xfrm>
          <a:off x="5525691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1191</xdr:colOff>
      <xdr:row>0</xdr:row>
      <xdr:rowOff>0</xdr:rowOff>
    </xdr:from>
    <xdr:ext cx="192120" cy="264560"/>
    <xdr:sp macro="" textlink="">
      <xdr:nvSpPr>
        <xdr:cNvPr id="2304" name="TextBox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 txBox="1"/>
      </xdr:nvSpPr>
      <xdr:spPr>
        <a:xfrm>
          <a:off x="5525691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1191</xdr:colOff>
      <xdr:row>0</xdr:row>
      <xdr:rowOff>0</xdr:rowOff>
    </xdr:from>
    <xdr:ext cx="192120" cy="264560"/>
    <xdr:sp macro="" textlink="">
      <xdr:nvSpPr>
        <xdr:cNvPr id="2305" name="TextBox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 txBox="1"/>
      </xdr:nvSpPr>
      <xdr:spPr>
        <a:xfrm>
          <a:off x="5525691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1191</xdr:colOff>
      <xdr:row>0</xdr:row>
      <xdr:rowOff>0</xdr:rowOff>
    </xdr:from>
    <xdr:ext cx="192120" cy="264560"/>
    <xdr:sp macro="" textlink="">
      <xdr:nvSpPr>
        <xdr:cNvPr id="2306" name="TextBox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 txBox="1"/>
      </xdr:nvSpPr>
      <xdr:spPr>
        <a:xfrm>
          <a:off x="5525691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1191</xdr:colOff>
      <xdr:row>0</xdr:row>
      <xdr:rowOff>0</xdr:rowOff>
    </xdr:from>
    <xdr:ext cx="192120" cy="264560"/>
    <xdr:sp macro="" textlink="">
      <xdr:nvSpPr>
        <xdr:cNvPr id="2307" name="TextBox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 txBox="1"/>
      </xdr:nvSpPr>
      <xdr:spPr>
        <a:xfrm>
          <a:off x="5525691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84731" cy="264560"/>
    <xdr:sp macro="" textlink="">
      <xdr:nvSpPr>
        <xdr:cNvPr id="2308" name="TextBox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 txBox="1"/>
      </xdr:nvSpPr>
      <xdr:spPr>
        <a:xfrm>
          <a:off x="47320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84731" cy="264560"/>
    <xdr:sp macro="" textlink="">
      <xdr:nvSpPr>
        <xdr:cNvPr id="2309" name="TextBox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 txBox="1"/>
      </xdr:nvSpPr>
      <xdr:spPr>
        <a:xfrm>
          <a:off x="47320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84731" cy="264560"/>
    <xdr:sp macro="" textlink="">
      <xdr:nvSpPr>
        <xdr:cNvPr id="2310" name="TextBox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 txBox="1"/>
      </xdr:nvSpPr>
      <xdr:spPr>
        <a:xfrm>
          <a:off x="47320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84731" cy="264560"/>
    <xdr:sp macro="" textlink="">
      <xdr:nvSpPr>
        <xdr:cNvPr id="2311" name="TextBox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 txBox="1"/>
      </xdr:nvSpPr>
      <xdr:spPr>
        <a:xfrm>
          <a:off x="47320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1191</xdr:colOff>
      <xdr:row>0</xdr:row>
      <xdr:rowOff>0</xdr:rowOff>
    </xdr:from>
    <xdr:ext cx="192120" cy="264560"/>
    <xdr:sp macro="" textlink="">
      <xdr:nvSpPr>
        <xdr:cNvPr id="2312" name="TextBox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 txBox="1"/>
      </xdr:nvSpPr>
      <xdr:spPr>
        <a:xfrm>
          <a:off x="5525691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1191</xdr:colOff>
      <xdr:row>0</xdr:row>
      <xdr:rowOff>0</xdr:rowOff>
    </xdr:from>
    <xdr:ext cx="192120" cy="264560"/>
    <xdr:sp macro="" textlink="">
      <xdr:nvSpPr>
        <xdr:cNvPr id="2313" name="TextBox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 txBox="1"/>
      </xdr:nvSpPr>
      <xdr:spPr>
        <a:xfrm>
          <a:off x="5525691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1191</xdr:colOff>
      <xdr:row>0</xdr:row>
      <xdr:rowOff>0</xdr:rowOff>
    </xdr:from>
    <xdr:ext cx="192120" cy="264560"/>
    <xdr:sp macro="" textlink="">
      <xdr:nvSpPr>
        <xdr:cNvPr id="2314" name="TextBox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 txBox="1"/>
      </xdr:nvSpPr>
      <xdr:spPr>
        <a:xfrm>
          <a:off x="5525691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1191</xdr:colOff>
      <xdr:row>0</xdr:row>
      <xdr:rowOff>0</xdr:rowOff>
    </xdr:from>
    <xdr:ext cx="192120" cy="264560"/>
    <xdr:sp macro="" textlink="">
      <xdr:nvSpPr>
        <xdr:cNvPr id="2315" name="TextBox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 txBox="1"/>
      </xdr:nvSpPr>
      <xdr:spPr>
        <a:xfrm>
          <a:off x="5525691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1191</xdr:colOff>
      <xdr:row>0</xdr:row>
      <xdr:rowOff>0</xdr:rowOff>
    </xdr:from>
    <xdr:ext cx="192120" cy="264560"/>
    <xdr:sp macro="" textlink="">
      <xdr:nvSpPr>
        <xdr:cNvPr id="2316" name="TextBox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 txBox="1"/>
      </xdr:nvSpPr>
      <xdr:spPr>
        <a:xfrm>
          <a:off x="5525691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1191</xdr:colOff>
      <xdr:row>0</xdr:row>
      <xdr:rowOff>0</xdr:rowOff>
    </xdr:from>
    <xdr:ext cx="192120" cy="264560"/>
    <xdr:sp macro="" textlink="">
      <xdr:nvSpPr>
        <xdr:cNvPr id="2317" name="TextBox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 txBox="1"/>
      </xdr:nvSpPr>
      <xdr:spPr>
        <a:xfrm>
          <a:off x="5525691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1191</xdr:colOff>
      <xdr:row>0</xdr:row>
      <xdr:rowOff>0</xdr:rowOff>
    </xdr:from>
    <xdr:ext cx="192120" cy="264560"/>
    <xdr:sp macro="" textlink="">
      <xdr:nvSpPr>
        <xdr:cNvPr id="2318" name="TextBox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 txBox="1"/>
      </xdr:nvSpPr>
      <xdr:spPr>
        <a:xfrm>
          <a:off x="5525691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1191</xdr:colOff>
      <xdr:row>0</xdr:row>
      <xdr:rowOff>0</xdr:rowOff>
    </xdr:from>
    <xdr:ext cx="192120" cy="264560"/>
    <xdr:sp macro="" textlink="">
      <xdr:nvSpPr>
        <xdr:cNvPr id="2319" name="TextBox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 txBox="1"/>
      </xdr:nvSpPr>
      <xdr:spPr>
        <a:xfrm>
          <a:off x="5525691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1191</xdr:colOff>
      <xdr:row>0</xdr:row>
      <xdr:rowOff>0</xdr:rowOff>
    </xdr:from>
    <xdr:ext cx="192120" cy="264560"/>
    <xdr:sp macro="" textlink="">
      <xdr:nvSpPr>
        <xdr:cNvPr id="2320" name="TextBox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 txBox="1"/>
      </xdr:nvSpPr>
      <xdr:spPr>
        <a:xfrm>
          <a:off x="5525691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1191</xdr:colOff>
      <xdr:row>0</xdr:row>
      <xdr:rowOff>0</xdr:rowOff>
    </xdr:from>
    <xdr:ext cx="192120" cy="264560"/>
    <xdr:sp macro="" textlink="">
      <xdr:nvSpPr>
        <xdr:cNvPr id="2321" name="TextBox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 txBox="1"/>
      </xdr:nvSpPr>
      <xdr:spPr>
        <a:xfrm>
          <a:off x="5525691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1191</xdr:colOff>
      <xdr:row>0</xdr:row>
      <xdr:rowOff>0</xdr:rowOff>
    </xdr:from>
    <xdr:ext cx="192120" cy="264560"/>
    <xdr:sp macro="" textlink="">
      <xdr:nvSpPr>
        <xdr:cNvPr id="2322" name="TextBox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 txBox="1"/>
      </xdr:nvSpPr>
      <xdr:spPr>
        <a:xfrm>
          <a:off x="5525691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1191</xdr:colOff>
      <xdr:row>0</xdr:row>
      <xdr:rowOff>0</xdr:rowOff>
    </xdr:from>
    <xdr:ext cx="192120" cy="264560"/>
    <xdr:sp macro="" textlink="">
      <xdr:nvSpPr>
        <xdr:cNvPr id="2323" name="TextBox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 txBox="1"/>
      </xdr:nvSpPr>
      <xdr:spPr>
        <a:xfrm>
          <a:off x="5525691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84731" cy="264560"/>
    <xdr:sp macro="" textlink="">
      <xdr:nvSpPr>
        <xdr:cNvPr id="2324" name="TextBox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 txBox="1"/>
      </xdr:nvSpPr>
      <xdr:spPr>
        <a:xfrm>
          <a:off x="47320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84731" cy="264560"/>
    <xdr:sp macro="" textlink="">
      <xdr:nvSpPr>
        <xdr:cNvPr id="2325" name="TextBox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 txBox="1"/>
      </xdr:nvSpPr>
      <xdr:spPr>
        <a:xfrm>
          <a:off x="47320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84731" cy="264560"/>
    <xdr:sp macro="" textlink="">
      <xdr:nvSpPr>
        <xdr:cNvPr id="2326" name="TextBox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 txBox="1"/>
      </xdr:nvSpPr>
      <xdr:spPr>
        <a:xfrm>
          <a:off x="47320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84731" cy="264560"/>
    <xdr:sp macro="" textlink="">
      <xdr:nvSpPr>
        <xdr:cNvPr id="2327" name="TextBox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 txBox="1"/>
      </xdr:nvSpPr>
      <xdr:spPr>
        <a:xfrm>
          <a:off x="47320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1191</xdr:colOff>
      <xdr:row>0</xdr:row>
      <xdr:rowOff>0</xdr:rowOff>
    </xdr:from>
    <xdr:ext cx="192120" cy="264560"/>
    <xdr:sp macro="" textlink="">
      <xdr:nvSpPr>
        <xdr:cNvPr id="2328" name="TextBox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 txBox="1"/>
      </xdr:nvSpPr>
      <xdr:spPr>
        <a:xfrm>
          <a:off x="5525691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1191</xdr:colOff>
      <xdr:row>0</xdr:row>
      <xdr:rowOff>0</xdr:rowOff>
    </xdr:from>
    <xdr:ext cx="192120" cy="264560"/>
    <xdr:sp macro="" textlink="">
      <xdr:nvSpPr>
        <xdr:cNvPr id="2329" name="TextBox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 txBox="1"/>
      </xdr:nvSpPr>
      <xdr:spPr>
        <a:xfrm>
          <a:off x="5525691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1191</xdr:colOff>
      <xdr:row>0</xdr:row>
      <xdr:rowOff>0</xdr:rowOff>
    </xdr:from>
    <xdr:ext cx="192120" cy="264560"/>
    <xdr:sp macro="" textlink="">
      <xdr:nvSpPr>
        <xdr:cNvPr id="2330" name="TextBox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 txBox="1"/>
      </xdr:nvSpPr>
      <xdr:spPr>
        <a:xfrm>
          <a:off x="5525691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1191</xdr:colOff>
      <xdr:row>0</xdr:row>
      <xdr:rowOff>0</xdr:rowOff>
    </xdr:from>
    <xdr:ext cx="192120" cy="264560"/>
    <xdr:sp macro="" textlink="">
      <xdr:nvSpPr>
        <xdr:cNvPr id="2331" name="TextBox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 txBox="1"/>
      </xdr:nvSpPr>
      <xdr:spPr>
        <a:xfrm>
          <a:off x="5525691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1191</xdr:colOff>
      <xdr:row>0</xdr:row>
      <xdr:rowOff>0</xdr:rowOff>
    </xdr:from>
    <xdr:ext cx="192120" cy="264560"/>
    <xdr:sp macro="" textlink="">
      <xdr:nvSpPr>
        <xdr:cNvPr id="2332" name="TextBox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 txBox="1"/>
      </xdr:nvSpPr>
      <xdr:spPr>
        <a:xfrm>
          <a:off x="5525691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1191</xdr:colOff>
      <xdr:row>0</xdr:row>
      <xdr:rowOff>0</xdr:rowOff>
    </xdr:from>
    <xdr:ext cx="192120" cy="264560"/>
    <xdr:sp macro="" textlink="">
      <xdr:nvSpPr>
        <xdr:cNvPr id="2333" name="TextBox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 txBox="1"/>
      </xdr:nvSpPr>
      <xdr:spPr>
        <a:xfrm>
          <a:off x="5525691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1191</xdr:colOff>
      <xdr:row>0</xdr:row>
      <xdr:rowOff>0</xdr:rowOff>
    </xdr:from>
    <xdr:ext cx="192120" cy="264560"/>
    <xdr:sp macro="" textlink="">
      <xdr:nvSpPr>
        <xdr:cNvPr id="2334" name="TextBox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 txBox="1"/>
      </xdr:nvSpPr>
      <xdr:spPr>
        <a:xfrm>
          <a:off x="5525691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1191</xdr:colOff>
      <xdr:row>0</xdr:row>
      <xdr:rowOff>0</xdr:rowOff>
    </xdr:from>
    <xdr:ext cx="192120" cy="264560"/>
    <xdr:sp macro="" textlink="">
      <xdr:nvSpPr>
        <xdr:cNvPr id="2335" name="TextBox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 txBox="1"/>
      </xdr:nvSpPr>
      <xdr:spPr>
        <a:xfrm>
          <a:off x="5525691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1191</xdr:colOff>
      <xdr:row>0</xdr:row>
      <xdr:rowOff>0</xdr:rowOff>
    </xdr:from>
    <xdr:ext cx="192120" cy="264560"/>
    <xdr:sp macro="" textlink="">
      <xdr:nvSpPr>
        <xdr:cNvPr id="2336" name="TextBox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 txBox="1"/>
      </xdr:nvSpPr>
      <xdr:spPr>
        <a:xfrm>
          <a:off x="5525691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1191</xdr:colOff>
      <xdr:row>0</xdr:row>
      <xdr:rowOff>0</xdr:rowOff>
    </xdr:from>
    <xdr:ext cx="192120" cy="264560"/>
    <xdr:sp macro="" textlink="">
      <xdr:nvSpPr>
        <xdr:cNvPr id="2337" name="TextBox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 txBox="1"/>
      </xdr:nvSpPr>
      <xdr:spPr>
        <a:xfrm>
          <a:off x="5525691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1191</xdr:colOff>
      <xdr:row>0</xdr:row>
      <xdr:rowOff>0</xdr:rowOff>
    </xdr:from>
    <xdr:ext cx="192120" cy="264560"/>
    <xdr:sp macro="" textlink="">
      <xdr:nvSpPr>
        <xdr:cNvPr id="2338" name="TextBox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 txBox="1"/>
      </xdr:nvSpPr>
      <xdr:spPr>
        <a:xfrm>
          <a:off x="5525691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1191</xdr:colOff>
      <xdr:row>0</xdr:row>
      <xdr:rowOff>0</xdr:rowOff>
    </xdr:from>
    <xdr:ext cx="192120" cy="264560"/>
    <xdr:sp macro="" textlink="">
      <xdr:nvSpPr>
        <xdr:cNvPr id="2339" name="TextBox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 txBox="1"/>
      </xdr:nvSpPr>
      <xdr:spPr>
        <a:xfrm>
          <a:off x="5525691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8882" cy="278089"/>
    <xdr:sp macro="" textlink="">
      <xdr:nvSpPr>
        <xdr:cNvPr id="2340" name="TextBox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 txBox="1"/>
      </xdr:nvSpPr>
      <xdr:spPr>
        <a:xfrm>
          <a:off x="2506980" y="0"/>
          <a:ext cx="198882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8882" cy="278089"/>
    <xdr:sp macro="" textlink="">
      <xdr:nvSpPr>
        <xdr:cNvPr id="2341" name="TextBox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 txBox="1"/>
      </xdr:nvSpPr>
      <xdr:spPr>
        <a:xfrm>
          <a:off x="2506980" y="0"/>
          <a:ext cx="198882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8882" cy="278089"/>
    <xdr:sp macro="" textlink="">
      <xdr:nvSpPr>
        <xdr:cNvPr id="2342" name="TextBox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 txBox="1"/>
      </xdr:nvSpPr>
      <xdr:spPr>
        <a:xfrm>
          <a:off x="2506980" y="0"/>
          <a:ext cx="198882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8882" cy="278089"/>
    <xdr:sp macro="" textlink="">
      <xdr:nvSpPr>
        <xdr:cNvPr id="2343" name="TextBox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 txBox="1"/>
      </xdr:nvSpPr>
      <xdr:spPr>
        <a:xfrm>
          <a:off x="2506980" y="0"/>
          <a:ext cx="198882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8882" cy="278089"/>
    <xdr:sp macro="" textlink="">
      <xdr:nvSpPr>
        <xdr:cNvPr id="2344" name="TextBox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 txBox="1"/>
      </xdr:nvSpPr>
      <xdr:spPr>
        <a:xfrm>
          <a:off x="2506980" y="0"/>
          <a:ext cx="198882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8882" cy="278089"/>
    <xdr:sp macro="" textlink="">
      <xdr:nvSpPr>
        <xdr:cNvPr id="2345" name="TextBox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 txBox="1"/>
      </xdr:nvSpPr>
      <xdr:spPr>
        <a:xfrm>
          <a:off x="2506980" y="0"/>
          <a:ext cx="198882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8882" cy="278089"/>
    <xdr:sp macro="" textlink="">
      <xdr:nvSpPr>
        <xdr:cNvPr id="2346" name="TextBox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 txBox="1"/>
      </xdr:nvSpPr>
      <xdr:spPr>
        <a:xfrm>
          <a:off x="2506980" y="0"/>
          <a:ext cx="198882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8882" cy="278089"/>
    <xdr:sp macro="" textlink="">
      <xdr:nvSpPr>
        <xdr:cNvPr id="2347" name="TextBox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 txBox="1"/>
      </xdr:nvSpPr>
      <xdr:spPr>
        <a:xfrm>
          <a:off x="2506980" y="0"/>
          <a:ext cx="198882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8882" cy="278089"/>
    <xdr:sp macro="" textlink="">
      <xdr:nvSpPr>
        <xdr:cNvPr id="2348" name="TextBox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 txBox="1"/>
      </xdr:nvSpPr>
      <xdr:spPr>
        <a:xfrm>
          <a:off x="2506980" y="0"/>
          <a:ext cx="198882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8882" cy="278089"/>
    <xdr:sp macro="" textlink="">
      <xdr:nvSpPr>
        <xdr:cNvPr id="2349" name="TextBox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 txBox="1"/>
      </xdr:nvSpPr>
      <xdr:spPr>
        <a:xfrm>
          <a:off x="2506980" y="0"/>
          <a:ext cx="198882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8882" cy="278089"/>
    <xdr:sp macro="" textlink="">
      <xdr:nvSpPr>
        <xdr:cNvPr id="2350" name="TextBox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 txBox="1"/>
      </xdr:nvSpPr>
      <xdr:spPr>
        <a:xfrm>
          <a:off x="2506980" y="0"/>
          <a:ext cx="198882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8882" cy="278089"/>
    <xdr:sp macro="" textlink="">
      <xdr:nvSpPr>
        <xdr:cNvPr id="2351" name="TextBox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 txBox="1"/>
      </xdr:nvSpPr>
      <xdr:spPr>
        <a:xfrm>
          <a:off x="2506980" y="0"/>
          <a:ext cx="198882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8882" cy="278089"/>
    <xdr:sp macro="" textlink="">
      <xdr:nvSpPr>
        <xdr:cNvPr id="2352" name="TextBox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 txBox="1"/>
      </xdr:nvSpPr>
      <xdr:spPr>
        <a:xfrm>
          <a:off x="2506980" y="0"/>
          <a:ext cx="198882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8882" cy="278089"/>
    <xdr:sp macro="" textlink="">
      <xdr:nvSpPr>
        <xdr:cNvPr id="2353" name="TextBox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 txBox="1"/>
      </xdr:nvSpPr>
      <xdr:spPr>
        <a:xfrm>
          <a:off x="2506980" y="0"/>
          <a:ext cx="198882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8882" cy="278089"/>
    <xdr:sp macro="" textlink="">
      <xdr:nvSpPr>
        <xdr:cNvPr id="2354" name="TextBox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 txBox="1"/>
      </xdr:nvSpPr>
      <xdr:spPr>
        <a:xfrm>
          <a:off x="2506980" y="0"/>
          <a:ext cx="198882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8882" cy="278089"/>
    <xdr:sp macro="" textlink="">
      <xdr:nvSpPr>
        <xdr:cNvPr id="2355" name="TextBox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 txBox="1"/>
      </xdr:nvSpPr>
      <xdr:spPr>
        <a:xfrm>
          <a:off x="2506980" y="0"/>
          <a:ext cx="198882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8882" cy="278089"/>
    <xdr:sp macro="" textlink="">
      <xdr:nvSpPr>
        <xdr:cNvPr id="2356" name="TextBox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 txBox="1"/>
      </xdr:nvSpPr>
      <xdr:spPr>
        <a:xfrm>
          <a:off x="2506980" y="0"/>
          <a:ext cx="198882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8882" cy="278089"/>
    <xdr:sp macro="" textlink="">
      <xdr:nvSpPr>
        <xdr:cNvPr id="2357" name="TextBox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 txBox="1"/>
      </xdr:nvSpPr>
      <xdr:spPr>
        <a:xfrm>
          <a:off x="2506980" y="0"/>
          <a:ext cx="198882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8882" cy="278089"/>
    <xdr:sp macro="" textlink="">
      <xdr:nvSpPr>
        <xdr:cNvPr id="2358" name="TextBox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 txBox="1"/>
      </xdr:nvSpPr>
      <xdr:spPr>
        <a:xfrm>
          <a:off x="2506980" y="0"/>
          <a:ext cx="198882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8882" cy="278089"/>
    <xdr:sp macro="" textlink="">
      <xdr:nvSpPr>
        <xdr:cNvPr id="2359" name="TextBox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 txBox="1"/>
      </xdr:nvSpPr>
      <xdr:spPr>
        <a:xfrm>
          <a:off x="2506980" y="0"/>
          <a:ext cx="198882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8882" cy="278089"/>
    <xdr:sp macro="" textlink="">
      <xdr:nvSpPr>
        <xdr:cNvPr id="2360" name="TextBox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 txBox="1"/>
      </xdr:nvSpPr>
      <xdr:spPr>
        <a:xfrm>
          <a:off x="2506980" y="0"/>
          <a:ext cx="198882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8882" cy="278089"/>
    <xdr:sp macro="" textlink="">
      <xdr:nvSpPr>
        <xdr:cNvPr id="2361" name="TextBox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 txBox="1"/>
      </xdr:nvSpPr>
      <xdr:spPr>
        <a:xfrm>
          <a:off x="2506980" y="0"/>
          <a:ext cx="198882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8882" cy="278089"/>
    <xdr:sp macro="" textlink="">
      <xdr:nvSpPr>
        <xdr:cNvPr id="2362" name="TextBox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 txBox="1"/>
      </xdr:nvSpPr>
      <xdr:spPr>
        <a:xfrm>
          <a:off x="2506980" y="0"/>
          <a:ext cx="198882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8882" cy="278089"/>
    <xdr:sp macro="" textlink="">
      <xdr:nvSpPr>
        <xdr:cNvPr id="2363" name="TextBox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 txBox="1"/>
      </xdr:nvSpPr>
      <xdr:spPr>
        <a:xfrm>
          <a:off x="2506980" y="0"/>
          <a:ext cx="198882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8882" cy="278089"/>
    <xdr:sp macro="" textlink="">
      <xdr:nvSpPr>
        <xdr:cNvPr id="2364" name="TextBox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 txBox="1"/>
      </xdr:nvSpPr>
      <xdr:spPr>
        <a:xfrm>
          <a:off x="2506980" y="0"/>
          <a:ext cx="198882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8882" cy="278089"/>
    <xdr:sp macro="" textlink="">
      <xdr:nvSpPr>
        <xdr:cNvPr id="2365" name="TextBox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 txBox="1"/>
      </xdr:nvSpPr>
      <xdr:spPr>
        <a:xfrm>
          <a:off x="2506980" y="0"/>
          <a:ext cx="198882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8882" cy="278089"/>
    <xdr:sp macro="" textlink="">
      <xdr:nvSpPr>
        <xdr:cNvPr id="2366" name="TextBox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 txBox="1"/>
      </xdr:nvSpPr>
      <xdr:spPr>
        <a:xfrm>
          <a:off x="2506980" y="0"/>
          <a:ext cx="198882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8882" cy="278089"/>
    <xdr:sp macro="" textlink="">
      <xdr:nvSpPr>
        <xdr:cNvPr id="2367" name="TextBox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 txBox="1"/>
      </xdr:nvSpPr>
      <xdr:spPr>
        <a:xfrm>
          <a:off x="2506980" y="0"/>
          <a:ext cx="198882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8882" cy="278089"/>
    <xdr:sp macro="" textlink="">
      <xdr:nvSpPr>
        <xdr:cNvPr id="2368" name="TextBox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 txBox="1"/>
      </xdr:nvSpPr>
      <xdr:spPr>
        <a:xfrm>
          <a:off x="2506980" y="0"/>
          <a:ext cx="198882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8882" cy="278089"/>
    <xdr:sp macro="" textlink="">
      <xdr:nvSpPr>
        <xdr:cNvPr id="2369" name="TextBox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 txBox="1"/>
      </xdr:nvSpPr>
      <xdr:spPr>
        <a:xfrm>
          <a:off x="2506980" y="0"/>
          <a:ext cx="198882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8882" cy="278089"/>
    <xdr:sp macro="" textlink="">
      <xdr:nvSpPr>
        <xdr:cNvPr id="2370" name="TextBox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 txBox="1"/>
      </xdr:nvSpPr>
      <xdr:spPr>
        <a:xfrm>
          <a:off x="2506980" y="0"/>
          <a:ext cx="198882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8882" cy="278089"/>
    <xdr:sp macro="" textlink="">
      <xdr:nvSpPr>
        <xdr:cNvPr id="2371" name="TextBox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 txBox="1"/>
      </xdr:nvSpPr>
      <xdr:spPr>
        <a:xfrm>
          <a:off x="2506980" y="0"/>
          <a:ext cx="198882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8882" cy="278089"/>
    <xdr:sp macro="" textlink="">
      <xdr:nvSpPr>
        <xdr:cNvPr id="2372" name="TextBox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 txBox="1"/>
      </xdr:nvSpPr>
      <xdr:spPr>
        <a:xfrm>
          <a:off x="2506980" y="0"/>
          <a:ext cx="198882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8882" cy="278089"/>
    <xdr:sp macro="" textlink="">
      <xdr:nvSpPr>
        <xdr:cNvPr id="2373" name="TextBox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 txBox="1"/>
      </xdr:nvSpPr>
      <xdr:spPr>
        <a:xfrm>
          <a:off x="2506980" y="0"/>
          <a:ext cx="198882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8882" cy="278089"/>
    <xdr:sp macro="" textlink="">
      <xdr:nvSpPr>
        <xdr:cNvPr id="2374" name="TextBox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 txBox="1"/>
      </xdr:nvSpPr>
      <xdr:spPr>
        <a:xfrm>
          <a:off x="2506980" y="0"/>
          <a:ext cx="198882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8882" cy="278089"/>
    <xdr:sp macro="" textlink="">
      <xdr:nvSpPr>
        <xdr:cNvPr id="2375" name="TextBox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 txBox="1"/>
      </xdr:nvSpPr>
      <xdr:spPr>
        <a:xfrm>
          <a:off x="2506980" y="0"/>
          <a:ext cx="198882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2376" name="TextBox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2377" name="TextBox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2378" name="TextBox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2379" name="TextBox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2380" name="TextBox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2381" name="TextBox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2382" name="TextBox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2383" name="TextBox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2384" name="TextBox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2385" name="TextBox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2386" name="TextBox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2387" name="TextBox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84731" cy="278089"/>
    <xdr:sp macro="" textlink="">
      <xdr:nvSpPr>
        <xdr:cNvPr id="2388" name="TextBox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 txBox="1"/>
      </xdr:nvSpPr>
      <xdr:spPr>
        <a:xfrm>
          <a:off x="83667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84731" cy="278089"/>
    <xdr:sp macro="" textlink="">
      <xdr:nvSpPr>
        <xdr:cNvPr id="2389" name="TextBox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 txBox="1"/>
      </xdr:nvSpPr>
      <xdr:spPr>
        <a:xfrm>
          <a:off x="83667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84731" cy="278089"/>
    <xdr:sp macro="" textlink="">
      <xdr:nvSpPr>
        <xdr:cNvPr id="2390" name="TextBox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 txBox="1"/>
      </xdr:nvSpPr>
      <xdr:spPr>
        <a:xfrm>
          <a:off x="83667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84731" cy="278089"/>
    <xdr:sp macro="" textlink="">
      <xdr:nvSpPr>
        <xdr:cNvPr id="2391" name="TextBox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 txBox="1"/>
      </xdr:nvSpPr>
      <xdr:spPr>
        <a:xfrm>
          <a:off x="83667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2392" name="TextBox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2393" name="TextBox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2394" name="TextBox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2395" name="TextBox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2396" name="TextBox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2397" name="TextBox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2398" name="TextBox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2399" name="TextBox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2400" name="TextBox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2401" name="TextBox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2402" name="TextBox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2403" name="TextBox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84731" cy="278089"/>
    <xdr:sp macro="" textlink="">
      <xdr:nvSpPr>
        <xdr:cNvPr id="2404" name="TextBox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 txBox="1"/>
      </xdr:nvSpPr>
      <xdr:spPr>
        <a:xfrm>
          <a:off x="83667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84731" cy="278089"/>
    <xdr:sp macro="" textlink="">
      <xdr:nvSpPr>
        <xdr:cNvPr id="2405" name="TextBox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 txBox="1"/>
      </xdr:nvSpPr>
      <xdr:spPr>
        <a:xfrm>
          <a:off x="83667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84731" cy="278089"/>
    <xdr:sp macro="" textlink="">
      <xdr:nvSpPr>
        <xdr:cNvPr id="2406" name="TextBox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 txBox="1"/>
      </xdr:nvSpPr>
      <xdr:spPr>
        <a:xfrm>
          <a:off x="83667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84731" cy="278089"/>
    <xdr:sp macro="" textlink="">
      <xdr:nvSpPr>
        <xdr:cNvPr id="2407" name="TextBox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 txBox="1"/>
      </xdr:nvSpPr>
      <xdr:spPr>
        <a:xfrm>
          <a:off x="836676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2408" name="TextBox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2409" name="TextBox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2410" name="TextBox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2411" name="TextBox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2412" name="TextBox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2413" name="TextBox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2414" name="TextBox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2415" name="TextBox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2416" name="TextBox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2417" name="TextBox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2418" name="TextBox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2419" name="TextBox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420" name="TextBox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421" name="TextBox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2422" name="TextBox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2423" name="TextBox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424" name="TextBox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425" name="TextBox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2426" name="TextBox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2427" name="TextBox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428" name="TextBox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429" name="TextBox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2430" name="TextBox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2431" name="TextBox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432" name="TextBox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433" name="TextBox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2434" name="TextBox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2435" name="TextBox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2436" name="TextBox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2437" name="TextBox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2438" name="TextBox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2439" name="TextBox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2440" name="TextBox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2441" name="TextBox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2442" name="TextBox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2443" name="TextBox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2444" name="TextBox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2445" name="TextBox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2446" name="TextBox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2447" name="TextBox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448" name="TextBox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449" name="TextBox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2450" name="TextBox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2451" name="TextBox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452" name="TextBox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453" name="TextBox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3572</xdr:colOff>
      <xdr:row>0</xdr:row>
      <xdr:rowOff>0</xdr:rowOff>
    </xdr:from>
    <xdr:ext cx="192120" cy="264560"/>
    <xdr:sp macro="" textlink="">
      <xdr:nvSpPr>
        <xdr:cNvPr id="2454" name="TextBox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 txBox="1"/>
      </xdr:nvSpPr>
      <xdr:spPr>
        <a:xfrm>
          <a:off x="6221492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3572</xdr:colOff>
      <xdr:row>0</xdr:row>
      <xdr:rowOff>0</xdr:rowOff>
    </xdr:from>
    <xdr:ext cx="192120" cy="264560"/>
    <xdr:sp macro="" textlink="">
      <xdr:nvSpPr>
        <xdr:cNvPr id="2455" name="TextBox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 txBox="1"/>
      </xdr:nvSpPr>
      <xdr:spPr>
        <a:xfrm>
          <a:off x="6221492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2456" name="TextBox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2457" name="TextBox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2458" name="TextBox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2459" name="TextBox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2460" name="TextBox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2461" name="TextBox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2462" name="TextBox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2463" name="TextBox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2464" name="TextBox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2465" name="TextBox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2466" name="TextBox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2467" name="TextBox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468" name="TextBox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469" name="TextBox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2470" name="TextBox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2471" name="TextBox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472" name="TextBox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473" name="TextBox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2474" name="TextBox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2475" name="TextBox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476" name="TextBox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477" name="TextBox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2478" name="TextBox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2479" name="TextBox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480" name="TextBox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481" name="TextBox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2482" name="TextBox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2483" name="TextBox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484" name="TextBox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485" name="TextBox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2486" name="TextBox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2487" name="TextBox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488" name="TextBox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489" name="TextBox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490" name="TextBox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491" name="TextBox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492" name="TextBox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493" name="TextBox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494" name="TextBox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495" name="TextBox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496" name="TextBox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497" name="TextBox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2498" name="TextBox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2499" name="TextBox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500" name="TextBox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501" name="TextBox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2502" name="TextBox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2503" name="TextBox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504" name="TextBox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505" name="TextBox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2506" name="TextBox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2507" name="TextBox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508" name="TextBox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509" name="TextBox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2510" name="TextBox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2511" name="TextBox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512" name="TextBox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513" name="TextBox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2514" name="TextBox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2515" name="TextBox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516" name="TextBox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517" name="TextBox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2518" name="TextBox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2519" name="TextBox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520" name="TextBox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521" name="TextBox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2522" name="TextBox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2523" name="TextBox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524" name="TextBox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525" name="TextBox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2526" name="TextBox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2527" name="TextBox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528" name="TextBox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529" name="TextBox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2530" name="TextBox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2531" name="TextBox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532" name="TextBox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533" name="TextBox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2534" name="TextBox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2535" name="TextBox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2536" name="TextBox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 txBox="1"/>
      </xdr:nvSpPr>
      <xdr:spPr>
        <a:xfrm>
          <a:off x="176022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2537" name="TextBox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 txBox="1"/>
      </xdr:nvSpPr>
      <xdr:spPr>
        <a:xfrm>
          <a:off x="176022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2538" name="TextBox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 txBox="1"/>
      </xdr:nvSpPr>
      <xdr:spPr>
        <a:xfrm>
          <a:off x="176022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2539" name="TextBox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 txBox="1"/>
      </xdr:nvSpPr>
      <xdr:spPr>
        <a:xfrm>
          <a:off x="176022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2540" name="TextBox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 txBox="1"/>
      </xdr:nvSpPr>
      <xdr:spPr>
        <a:xfrm>
          <a:off x="176022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2541" name="TextBox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 txBox="1"/>
      </xdr:nvSpPr>
      <xdr:spPr>
        <a:xfrm>
          <a:off x="176022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2542" name="TextBox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 txBox="1"/>
      </xdr:nvSpPr>
      <xdr:spPr>
        <a:xfrm>
          <a:off x="176022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2543" name="TextBox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 txBox="1"/>
      </xdr:nvSpPr>
      <xdr:spPr>
        <a:xfrm>
          <a:off x="176022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2544" name="TextBox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 txBox="1"/>
      </xdr:nvSpPr>
      <xdr:spPr>
        <a:xfrm>
          <a:off x="176022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2545" name="TextBox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 txBox="1"/>
      </xdr:nvSpPr>
      <xdr:spPr>
        <a:xfrm>
          <a:off x="176022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2546" name="TextBox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 txBox="1"/>
      </xdr:nvSpPr>
      <xdr:spPr>
        <a:xfrm>
          <a:off x="176022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2547" name="TextBox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 txBox="1"/>
      </xdr:nvSpPr>
      <xdr:spPr>
        <a:xfrm>
          <a:off x="176022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2548" name="TextBox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 txBox="1"/>
      </xdr:nvSpPr>
      <xdr:spPr>
        <a:xfrm>
          <a:off x="176022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2549" name="TextBox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 txBox="1"/>
      </xdr:nvSpPr>
      <xdr:spPr>
        <a:xfrm>
          <a:off x="176022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2550" name="TextBox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 txBox="1"/>
      </xdr:nvSpPr>
      <xdr:spPr>
        <a:xfrm>
          <a:off x="176022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2551" name="TextBox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 txBox="1"/>
      </xdr:nvSpPr>
      <xdr:spPr>
        <a:xfrm>
          <a:off x="176022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2552" name="TextBox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 txBox="1"/>
      </xdr:nvSpPr>
      <xdr:spPr>
        <a:xfrm>
          <a:off x="176022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2553" name="TextBox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 txBox="1"/>
      </xdr:nvSpPr>
      <xdr:spPr>
        <a:xfrm>
          <a:off x="176022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2554" name="TextBox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 txBox="1"/>
      </xdr:nvSpPr>
      <xdr:spPr>
        <a:xfrm>
          <a:off x="176022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2555" name="TextBox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 txBox="1"/>
      </xdr:nvSpPr>
      <xdr:spPr>
        <a:xfrm>
          <a:off x="176022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2556" name="TextBox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 txBox="1"/>
      </xdr:nvSpPr>
      <xdr:spPr>
        <a:xfrm>
          <a:off x="176022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2557" name="TextBox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 txBox="1"/>
      </xdr:nvSpPr>
      <xdr:spPr>
        <a:xfrm>
          <a:off x="176022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2558" name="TextBox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 txBox="1"/>
      </xdr:nvSpPr>
      <xdr:spPr>
        <a:xfrm>
          <a:off x="176022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2559" name="TextBox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 txBox="1"/>
      </xdr:nvSpPr>
      <xdr:spPr>
        <a:xfrm>
          <a:off x="176022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2560" name="TextBox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 txBox="1"/>
      </xdr:nvSpPr>
      <xdr:spPr>
        <a:xfrm>
          <a:off x="176022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2561" name="TextBox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 txBox="1"/>
      </xdr:nvSpPr>
      <xdr:spPr>
        <a:xfrm>
          <a:off x="176022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2562" name="TextBox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 txBox="1"/>
      </xdr:nvSpPr>
      <xdr:spPr>
        <a:xfrm>
          <a:off x="176022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2563" name="TextBox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 txBox="1"/>
      </xdr:nvSpPr>
      <xdr:spPr>
        <a:xfrm>
          <a:off x="176022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2564" name="TextBox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2565" name="TextBox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2566" name="TextBox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2567" name="TextBox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2568" name="TextBox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2569" name="TextBox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2570" name="TextBox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2571" name="TextBox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2572" name="TextBox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2573" name="TextBox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2574" name="TextBox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2575" name="TextBox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2576" name="TextBox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2577" name="TextBox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2578" name="TextBox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2579" name="TextBox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2580" name="TextBox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2581" name="TextBox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2582" name="TextBox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2583" name="TextBox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2584" name="TextBox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2585" name="TextBox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2586" name="TextBox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2587" name="TextBox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2588" name="TextBox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2589" name="TextBox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2590" name="TextBox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2591" name="TextBox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2592" name="TextBox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2593" name="TextBox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2594" name="TextBox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2595" name="TextBox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2596" name="TextBox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2597" name="TextBox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2598" name="TextBox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2599" name="TextBox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2600" name="TextBox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2601" name="TextBox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2602" name="TextBox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2603" name="TextBox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2604" name="TextBox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2605" name="TextBox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2606" name="TextBox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2607" name="TextBox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2608" name="TextBox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2609" name="TextBox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2610" name="TextBox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2611" name="TextBox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2612" name="TextBox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2613" name="TextBox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2614" name="TextBox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2615" name="TextBox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2616" name="TextBox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2617" name="TextBox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2618" name="TextBox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2619" name="TextBox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2620" name="TextBox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2621" name="TextBox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2622" name="TextBox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2623" name="TextBox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2624" name="TextBox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2625" name="TextBox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2626" name="TextBox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2627" name="TextBox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2628" name="TextBox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2629" name="TextBox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2630" name="TextBox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2631" name="TextBox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2632" name="TextBox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2633" name="TextBox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2634" name="TextBox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2635" name="TextBox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2636" name="TextBox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2637" name="TextBox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2638" name="TextBox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2639" name="TextBox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2640" name="TextBox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2641" name="TextBox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2642" name="TextBox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2643" name="TextBox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2644" name="TextBox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2645" name="TextBox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2646" name="TextBox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2647" name="TextBox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2648" name="TextBox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2649" name="TextBox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2650" name="TextBox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2651" name="TextBox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2652" name="TextBox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2653" name="TextBox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2654" name="TextBox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2655" name="TextBox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2656" name="TextBox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2657" name="TextBox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2658" name="TextBox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2659" name="TextBox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2660" name="TextBox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2661" name="TextBox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2662" name="TextBox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2663" name="TextBox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2664" name="TextBox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2665" name="TextBox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2666" name="TextBox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2667" name="TextBox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92763" cy="264560"/>
    <xdr:sp macro="" textlink="">
      <xdr:nvSpPr>
        <xdr:cNvPr id="2668" name="TextBox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 txBox="1"/>
      </xdr:nvSpPr>
      <xdr:spPr>
        <a:xfrm>
          <a:off x="338489" y="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92763" cy="264560"/>
    <xdr:sp macro="" textlink="">
      <xdr:nvSpPr>
        <xdr:cNvPr id="2669" name="TextBox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 txBox="1"/>
      </xdr:nvSpPr>
      <xdr:spPr>
        <a:xfrm>
          <a:off x="338489" y="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92763" cy="264560"/>
    <xdr:sp macro="" textlink="">
      <xdr:nvSpPr>
        <xdr:cNvPr id="2670" name="TextBox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 txBox="1"/>
      </xdr:nvSpPr>
      <xdr:spPr>
        <a:xfrm>
          <a:off x="338489" y="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92763" cy="264560"/>
    <xdr:sp macro="" textlink="">
      <xdr:nvSpPr>
        <xdr:cNvPr id="2671" name="TextBox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 txBox="1"/>
      </xdr:nvSpPr>
      <xdr:spPr>
        <a:xfrm>
          <a:off x="338489" y="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92763" cy="264560"/>
    <xdr:sp macro="" textlink="">
      <xdr:nvSpPr>
        <xdr:cNvPr id="2672" name="TextBox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 txBox="1"/>
      </xdr:nvSpPr>
      <xdr:spPr>
        <a:xfrm>
          <a:off x="338489" y="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92763" cy="264560"/>
    <xdr:sp macro="" textlink="">
      <xdr:nvSpPr>
        <xdr:cNvPr id="2673" name="TextBox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 txBox="1"/>
      </xdr:nvSpPr>
      <xdr:spPr>
        <a:xfrm>
          <a:off x="338489" y="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92763" cy="264560"/>
    <xdr:sp macro="" textlink="">
      <xdr:nvSpPr>
        <xdr:cNvPr id="2674" name="TextBox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 txBox="1"/>
      </xdr:nvSpPr>
      <xdr:spPr>
        <a:xfrm>
          <a:off x="338489" y="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92763" cy="264560"/>
    <xdr:sp macro="" textlink="">
      <xdr:nvSpPr>
        <xdr:cNvPr id="2675" name="TextBox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 txBox="1"/>
      </xdr:nvSpPr>
      <xdr:spPr>
        <a:xfrm>
          <a:off x="338489" y="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92763" cy="264560"/>
    <xdr:sp macro="" textlink="">
      <xdr:nvSpPr>
        <xdr:cNvPr id="2676" name="TextBox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 txBox="1"/>
      </xdr:nvSpPr>
      <xdr:spPr>
        <a:xfrm>
          <a:off x="338489" y="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92763" cy="264560"/>
    <xdr:sp macro="" textlink="">
      <xdr:nvSpPr>
        <xdr:cNvPr id="2677" name="TextBox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 txBox="1"/>
      </xdr:nvSpPr>
      <xdr:spPr>
        <a:xfrm>
          <a:off x="338489" y="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92763" cy="264560"/>
    <xdr:sp macro="" textlink="">
      <xdr:nvSpPr>
        <xdr:cNvPr id="2678" name="TextBox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 txBox="1"/>
      </xdr:nvSpPr>
      <xdr:spPr>
        <a:xfrm>
          <a:off x="338489" y="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18449</xdr:colOff>
      <xdr:row>0</xdr:row>
      <xdr:rowOff>0</xdr:rowOff>
    </xdr:from>
    <xdr:ext cx="192763" cy="264560"/>
    <xdr:sp macro="" textlink="">
      <xdr:nvSpPr>
        <xdr:cNvPr id="2679" name="TextBox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 txBox="1"/>
      </xdr:nvSpPr>
      <xdr:spPr>
        <a:xfrm>
          <a:off x="338489" y="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264560"/>
    <xdr:sp macro="" textlink="">
      <xdr:nvSpPr>
        <xdr:cNvPr id="2680" name="TextBox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 txBox="1"/>
      </xdr:nvSpPr>
      <xdr:spPr>
        <a:xfrm>
          <a:off x="39776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264560"/>
    <xdr:sp macro="" textlink="">
      <xdr:nvSpPr>
        <xdr:cNvPr id="2681" name="TextBox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 txBox="1"/>
      </xdr:nvSpPr>
      <xdr:spPr>
        <a:xfrm>
          <a:off x="39776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264560"/>
    <xdr:sp macro="" textlink="">
      <xdr:nvSpPr>
        <xdr:cNvPr id="2682" name="TextBox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 txBox="1"/>
      </xdr:nvSpPr>
      <xdr:spPr>
        <a:xfrm>
          <a:off x="39776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264560"/>
    <xdr:sp macro="" textlink="">
      <xdr:nvSpPr>
        <xdr:cNvPr id="2683" name="TextBox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 txBox="1"/>
      </xdr:nvSpPr>
      <xdr:spPr>
        <a:xfrm>
          <a:off x="39776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84731" cy="264560"/>
    <xdr:sp macro="" textlink="">
      <xdr:nvSpPr>
        <xdr:cNvPr id="2684" name="TextBox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 txBox="1"/>
      </xdr:nvSpPr>
      <xdr:spPr>
        <a:xfrm>
          <a:off x="47320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84731" cy="264560"/>
    <xdr:sp macro="" textlink="">
      <xdr:nvSpPr>
        <xdr:cNvPr id="2685" name="TextBox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 txBox="1"/>
      </xdr:nvSpPr>
      <xdr:spPr>
        <a:xfrm>
          <a:off x="47320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84731" cy="264560"/>
    <xdr:sp macro="" textlink="">
      <xdr:nvSpPr>
        <xdr:cNvPr id="2686" name="TextBox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 txBox="1"/>
      </xdr:nvSpPr>
      <xdr:spPr>
        <a:xfrm>
          <a:off x="47320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84731" cy="264560"/>
    <xdr:sp macro="" textlink="">
      <xdr:nvSpPr>
        <xdr:cNvPr id="2687" name="TextBox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 txBox="1"/>
      </xdr:nvSpPr>
      <xdr:spPr>
        <a:xfrm>
          <a:off x="47320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2688" name="TextBox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 txBox="1"/>
      </xdr:nvSpPr>
      <xdr:spPr>
        <a:xfrm>
          <a:off x="176022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2689" name="TextBox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 txBox="1"/>
      </xdr:nvSpPr>
      <xdr:spPr>
        <a:xfrm>
          <a:off x="176022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2690" name="TextBox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 txBox="1"/>
      </xdr:nvSpPr>
      <xdr:spPr>
        <a:xfrm>
          <a:off x="176022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2691" name="TextBox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 txBox="1"/>
      </xdr:nvSpPr>
      <xdr:spPr>
        <a:xfrm>
          <a:off x="176022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8882" cy="278089"/>
    <xdr:sp macro="" textlink="">
      <xdr:nvSpPr>
        <xdr:cNvPr id="2692" name="TextBox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 txBox="1"/>
      </xdr:nvSpPr>
      <xdr:spPr>
        <a:xfrm>
          <a:off x="2506980" y="0"/>
          <a:ext cx="198882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8882" cy="278089"/>
    <xdr:sp macro="" textlink="">
      <xdr:nvSpPr>
        <xdr:cNvPr id="2693" name="TextBox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 txBox="1"/>
      </xdr:nvSpPr>
      <xdr:spPr>
        <a:xfrm>
          <a:off x="2506980" y="0"/>
          <a:ext cx="198882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8882" cy="278089"/>
    <xdr:sp macro="" textlink="">
      <xdr:nvSpPr>
        <xdr:cNvPr id="2694" name="TextBox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 txBox="1"/>
      </xdr:nvSpPr>
      <xdr:spPr>
        <a:xfrm>
          <a:off x="2506980" y="0"/>
          <a:ext cx="198882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8882" cy="278089"/>
    <xdr:sp macro="" textlink="">
      <xdr:nvSpPr>
        <xdr:cNvPr id="2695" name="TextBox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 txBox="1"/>
      </xdr:nvSpPr>
      <xdr:spPr>
        <a:xfrm>
          <a:off x="2506980" y="0"/>
          <a:ext cx="198882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2696" name="TextBox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 txBox="1"/>
      </xdr:nvSpPr>
      <xdr:spPr>
        <a:xfrm>
          <a:off x="176022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2697" name="TextBox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 txBox="1"/>
      </xdr:nvSpPr>
      <xdr:spPr>
        <a:xfrm>
          <a:off x="176022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2698" name="TextBox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 txBox="1"/>
      </xdr:nvSpPr>
      <xdr:spPr>
        <a:xfrm>
          <a:off x="176022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2699" name="TextBox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 txBox="1"/>
      </xdr:nvSpPr>
      <xdr:spPr>
        <a:xfrm>
          <a:off x="176022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8882" cy="278089"/>
    <xdr:sp macro="" textlink="">
      <xdr:nvSpPr>
        <xdr:cNvPr id="2700" name="TextBox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 txBox="1"/>
      </xdr:nvSpPr>
      <xdr:spPr>
        <a:xfrm>
          <a:off x="2506980" y="0"/>
          <a:ext cx="198882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8882" cy="278089"/>
    <xdr:sp macro="" textlink="">
      <xdr:nvSpPr>
        <xdr:cNvPr id="2701" name="TextBox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 txBox="1"/>
      </xdr:nvSpPr>
      <xdr:spPr>
        <a:xfrm>
          <a:off x="2506980" y="0"/>
          <a:ext cx="198882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8882" cy="278089"/>
    <xdr:sp macro="" textlink="">
      <xdr:nvSpPr>
        <xdr:cNvPr id="2702" name="TextBox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 txBox="1"/>
      </xdr:nvSpPr>
      <xdr:spPr>
        <a:xfrm>
          <a:off x="2506980" y="0"/>
          <a:ext cx="198882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8882" cy="278089"/>
    <xdr:sp macro="" textlink="">
      <xdr:nvSpPr>
        <xdr:cNvPr id="2703" name="TextBox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 txBox="1"/>
      </xdr:nvSpPr>
      <xdr:spPr>
        <a:xfrm>
          <a:off x="2506980" y="0"/>
          <a:ext cx="198882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78089"/>
    <xdr:sp macro="" textlink="">
      <xdr:nvSpPr>
        <xdr:cNvPr id="2704" name="TextBox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 txBox="1"/>
      </xdr:nvSpPr>
      <xdr:spPr>
        <a:xfrm>
          <a:off x="32004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78089"/>
    <xdr:sp macro="" textlink="">
      <xdr:nvSpPr>
        <xdr:cNvPr id="2705" name="TextBox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 txBox="1"/>
      </xdr:nvSpPr>
      <xdr:spPr>
        <a:xfrm>
          <a:off x="32004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78089"/>
    <xdr:sp macro="" textlink="">
      <xdr:nvSpPr>
        <xdr:cNvPr id="2706" name="TextBox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 txBox="1"/>
      </xdr:nvSpPr>
      <xdr:spPr>
        <a:xfrm>
          <a:off x="32004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78089"/>
    <xdr:sp macro="" textlink="">
      <xdr:nvSpPr>
        <xdr:cNvPr id="2707" name="TextBox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 txBox="1"/>
      </xdr:nvSpPr>
      <xdr:spPr>
        <a:xfrm>
          <a:off x="32004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78089"/>
    <xdr:sp macro="" textlink="">
      <xdr:nvSpPr>
        <xdr:cNvPr id="2708" name="TextBox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 txBox="1"/>
      </xdr:nvSpPr>
      <xdr:spPr>
        <a:xfrm>
          <a:off x="32004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78089"/>
    <xdr:sp macro="" textlink="">
      <xdr:nvSpPr>
        <xdr:cNvPr id="2709" name="TextBox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 txBox="1"/>
      </xdr:nvSpPr>
      <xdr:spPr>
        <a:xfrm>
          <a:off x="32004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78089"/>
    <xdr:sp macro="" textlink="">
      <xdr:nvSpPr>
        <xdr:cNvPr id="2710" name="TextBox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 txBox="1"/>
      </xdr:nvSpPr>
      <xdr:spPr>
        <a:xfrm>
          <a:off x="32004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78089"/>
    <xdr:sp macro="" textlink="">
      <xdr:nvSpPr>
        <xdr:cNvPr id="2711" name="TextBox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 txBox="1"/>
      </xdr:nvSpPr>
      <xdr:spPr>
        <a:xfrm>
          <a:off x="32004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78089"/>
    <xdr:sp macro="" textlink="">
      <xdr:nvSpPr>
        <xdr:cNvPr id="2712" name="TextBox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 txBox="1"/>
      </xdr:nvSpPr>
      <xdr:spPr>
        <a:xfrm>
          <a:off x="32004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78089"/>
    <xdr:sp macro="" textlink="">
      <xdr:nvSpPr>
        <xdr:cNvPr id="2713" name="TextBox 2712">
          <a:extLst>
            <a:ext uri="{FF2B5EF4-FFF2-40B4-BE49-F238E27FC236}">
              <a16:creationId xmlns:a16="http://schemas.microsoft.com/office/drawing/2014/main" id="{00000000-0008-0000-0000-0000990A0000}"/>
            </a:ext>
          </a:extLst>
        </xdr:cNvPr>
        <xdr:cNvSpPr txBox="1"/>
      </xdr:nvSpPr>
      <xdr:spPr>
        <a:xfrm>
          <a:off x="32004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78089"/>
    <xdr:sp macro="" textlink="">
      <xdr:nvSpPr>
        <xdr:cNvPr id="2714" name="TextBox 2713">
          <a:extLst>
            <a:ext uri="{FF2B5EF4-FFF2-40B4-BE49-F238E27FC236}">
              <a16:creationId xmlns:a16="http://schemas.microsoft.com/office/drawing/2014/main" id="{00000000-0008-0000-0000-00009A0A0000}"/>
            </a:ext>
          </a:extLst>
        </xdr:cNvPr>
        <xdr:cNvSpPr txBox="1"/>
      </xdr:nvSpPr>
      <xdr:spPr>
        <a:xfrm>
          <a:off x="32004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78089"/>
    <xdr:sp macro="" textlink="">
      <xdr:nvSpPr>
        <xdr:cNvPr id="2715" name="TextBox 2714">
          <a:extLst>
            <a:ext uri="{FF2B5EF4-FFF2-40B4-BE49-F238E27FC236}">
              <a16:creationId xmlns:a16="http://schemas.microsoft.com/office/drawing/2014/main" id="{00000000-0008-0000-0000-00009B0A0000}"/>
            </a:ext>
          </a:extLst>
        </xdr:cNvPr>
        <xdr:cNvSpPr txBox="1"/>
      </xdr:nvSpPr>
      <xdr:spPr>
        <a:xfrm>
          <a:off x="32004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78089"/>
    <xdr:sp macro="" textlink="">
      <xdr:nvSpPr>
        <xdr:cNvPr id="2716" name="TextBox 2715">
          <a:extLst>
            <a:ext uri="{FF2B5EF4-FFF2-40B4-BE49-F238E27FC236}">
              <a16:creationId xmlns:a16="http://schemas.microsoft.com/office/drawing/2014/main" id="{00000000-0008-0000-0000-00009C0A0000}"/>
            </a:ext>
          </a:extLst>
        </xdr:cNvPr>
        <xdr:cNvSpPr txBox="1"/>
      </xdr:nvSpPr>
      <xdr:spPr>
        <a:xfrm>
          <a:off x="32004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78089"/>
    <xdr:sp macro="" textlink="">
      <xdr:nvSpPr>
        <xdr:cNvPr id="2717" name="TextBox 2716">
          <a:extLst>
            <a:ext uri="{FF2B5EF4-FFF2-40B4-BE49-F238E27FC236}">
              <a16:creationId xmlns:a16="http://schemas.microsoft.com/office/drawing/2014/main" id="{00000000-0008-0000-0000-00009D0A0000}"/>
            </a:ext>
          </a:extLst>
        </xdr:cNvPr>
        <xdr:cNvSpPr txBox="1"/>
      </xdr:nvSpPr>
      <xdr:spPr>
        <a:xfrm>
          <a:off x="32004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78089"/>
    <xdr:sp macro="" textlink="">
      <xdr:nvSpPr>
        <xdr:cNvPr id="2718" name="TextBox 2717">
          <a:extLst>
            <a:ext uri="{FF2B5EF4-FFF2-40B4-BE49-F238E27FC236}">
              <a16:creationId xmlns:a16="http://schemas.microsoft.com/office/drawing/2014/main" id="{00000000-0008-0000-0000-00009E0A0000}"/>
            </a:ext>
          </a:extLst>
        </xdr:cNvPr>
        <xdr:cNvSpPr txBox="1"/>
      </xdr:nvSpPr>
      <xdr:spPr>
        <a:xfrm>
          <a:off x="32004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78089"/>
    <xdr:sp macro="" textlink="">
      <xdr:nvSpPr>
        <xdr:cNvPr id="2719" name="TextBox 2718">
          <a:extLst>
            <a:ext uri="{FF2B5EF4-FFF2-40B4-BE49-F238E27FC236}">
              <a16:creationId xmlns:a16="http://schemas.microsoft.com/office/drawing/2014/main" id="{00000000-0008-0000-0000-00009F0A0000}"/>
            </a:ext>
          </a:extLst>
        </xdr:cNvPr>
        <xdr:cNvSpPr txBox="1"/>
      </xdr:nvSpPr>
      <xdr:spPr>
        <a:xfrm>
          <a:off x="32004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78089"/>
    <xdr:sp macro="" textlink="">
      <xdr:nvSpPr>
        <xdr:cNvPr id="2720" name="TextBox 2719">
          <a:extLst>
            <a:ext uri="{FF2B5EF4-FFF2-40B4-BE49-F238E27FC236}">
              <a16:creationId xmlns:a16="http://schemas.microsoft.com/office/drawing/2014/main" id="{00000000-0008-0000-0000-0000A00A0000}"/>
            </a:ext>
          </a:extLst>
        </xdr:cNvPr>
        <xdr:cNvSpPr txBox="1"/>
      </xdr:nvSpPr>
      <xdr:spPr>
        <a:xfrm>
          <a:off x="32004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78089"/>
    <xdr:sp macro="" textlink="">
      <xdr:nvSpPr>
        <xdr:cNvPr id="2721" name="TextBox 2720">
          <a:extLst>
            <a:ext uri="{FF2B5EF4-FFF2-40B4-BE49-F238E27FC236}">
              <a16:creationId xmlns:a16="http://schemas.microsoft.com/office/drawing/2014/main" id="{00000000-0008-0000-0000-0000A10A0000}"/>
            </a:ext>
          </a:extLst>
        </xdr:cNvPr>
        <xdr:cNvSpPr txBox="1"/>
      </xdr:nvSpPr>
      <xdr:spPr>
        <a:xfrm>
          <a:off x="32004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78089"/>
    <xdr:sp macro="" textlink="">
      <xdr:nvSpPr>
        <xdr:cNvPr id="2722" name="TextBox 2721">
          <a:extLst>
            <a:ext uri="{FF2B5EF4-FFF2-40B4-BE49-F238E27FC236}">
              <a16:creationId xmlns:a16="http://schemas.microsoft.com/office/drawing/2014/main" id="{00000000-0008-0000-0000-0000A20A0000}"/>
            </a:ext>
          </a:extLst>
        </xdr:cNvPr>
        <xdr:cNvSpPr txBox="1"/>
      </xdr:nvSpPr>
      <xdr:spPr>
        <a:xfrm>
          <a:off x="32004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78089"/>
    <xdr:sp macro="" textlink="">
      <xdr:nvSpPr>
        <xdr:cNvPr id="2723" name="TextBox 2722">
          <a:extLst>
            <a:ext uri="{FF2B5EF4-FFF2-40B4-BE49-F238E27FC236}">
              <a16:creationId xmlns:a16="http://schemas.microsoft.com/office/drawing/2014/main" id="{00000000-0008-0000-0000-0000A30A0000}"/>
            </a:ext>
          </a:extLst>
        </xdr:cNvPr>
        <xdr:cNvSpPr txBox="1"/>
      </xdr:nvSpPr>
      <xdr:spPr>
        <a:xfrm>
          <a:off x="32004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78089"/>
    <xdr:sp macro="" textlink="">
      <xdr:nvSpPr>
        <xdr:cNvPr id="2724" name="TextBox 2723">
          <a:extLst>
            <a:ext uri="{FF2B5EF4-FFF2-40B4-BE49-F238E27FC236}">
              <a16:creationId xmlns:a16="http://schemas.microsoft.com/office/drawing/2014/main" id="{00000000-0008-0000-0000-0000A40A0000}"/>
            </a:ext>
          </a:extLst>
        </xdr:cNvPr>
        <xdr:cNvSpPr txBox="1"/>
      </xdr:nvSpPr>
      <xdr:spPr>
        <a:xfrm>
          <a:off x="32004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78089"/>
    <xdr:sp macro="" textlink="">
      <xdr:nvSpPr>
        <xdr:cNvPr id="2725" name="TextBox 2724">
          <a:extLst>
            <a:ext uri="{FF2B5EF4-FFF2-40B4-BE49-F238E27FC236}">
              <a16:creationId xmlns:a16="http://schemas.microsoft.com/office/drawing/2014/main" id="{00000000-0008-0000-0000-0000A50A0000}"/>
            </a:ext>
          </a:extLst>
        </xdr:cNvPr>
        <xdr:cNvSpPr txBox="1"/>
      </xdr:nvSpPr>
      <xdr:spPr>
        <a:xfrm>
          <a:off x="32004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78089"/>
    <xdr:sp macro="" textlink="">
      <xdr:nvSpPr>
        <xdr:cNvPr id="2726" name="TextBox 2725">
          <a:extLst>
            <a:ext uri="{FF2B5EF4-FFF2-40B4-BE49-F238E27FC236}">
              <a16:creationId xmlns:a16="http://schemas.microsoft.com/office/drawing/2014/main" id="{00000000-0008-0000-0000-0000A60A0000}"/>
            </a:ext>
          </a:extLst>
        </xdr:cNvPr>
        <xdr:cNvSpPr txBox="1"/>
      </xdr:nvSpPr>
      <xdr:spPr>
        <a:xfrm>
          <a:off x="32004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78089"/>
    <xdr:sp macro="" textlink="">
      <xdr:nvSpPr>
        <xdr:cNvPr id="2727" name="TextBox 2726">
          <a:extLst>
            <a:ext uri="{FF2B5EF4-FFF2-40B4-BE49-F238E27FC236}">
              <a16:creationId xmlns:a16="http://schemas.microsoft.com/office/drawing/2014/main" id="{00000000-0008-0000-0000-0000A70A0000}"/>
            </a:ext>
          </a:extLst>
        </xdr:cNvPr>
        <xdr:cNvSpPr txBox="1"/>
      </xdr:nvSpPr>
      <xdr:spPr>
        <a:xfrm>
          <a:off x="32004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78089"/>
    <xdr:sp macro="" textlink="">
      <xdr:nvSpPr>
        <xdr:cNvPr id="2728" name="TextBox 2727">
          <a:extLst>
            <a:ext uri="{FF2B5EF4-FFF2-40B4-BE49-F238E27FC236}">
              <a16:creationId xmlns:a16="http://schemas.microsoft.com/office/drawing/2014/main" id="{00000000-0008-0000-0000-0000A80A0000}"/>
            </a:ext>
          </a:extLst>
        </xdr:cNvPr>
        <xdr:cNvSpPr txBox="1"/>
      </xdr:nvSpPr>
      <xdr:spPr>
        <a:xfrm>
          <a:off x="32004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78089"/>
    <xdr:sp macro="" textlink="">
      <xdr:nvSpPr>
        <xdr:cNvPr id="2729" name="TextBox 2728">
          <a:extLst>
            <a:ext uri="{FF2B5EF4-FFF2-40B4-BE49-F238E27FC236}">
              <a16:creationId xmlns:a16="http://schemas.microsoft.com/office/drawing/2014/main" id="{00000000-0008-0000-0000-0000A90A0000}"/>
            </a:ext>
          </a:extLst>
        </xdr:cNvPr>
        <xdr:cNvSpPr txBox="1"/>
      </xdr:nvSpPr>
      <xdr:spPr>
        <a:xfrm>
          <a:off x="32004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78089"/>
    <xdr:sp macro="" textlink="">
      <xdr:nvSpPr>
        <xdr:cNvPr id="2730" name="TextBox 2729">
          <a:extLst>
            <a:ext uri="{FF2B5EF4-FFF2-40B4-BE49-F238E27FC236}">
              <a16:creationId xmlns:a16="http://schemas.microsoft.com/office/drawing/2014/main" id="{00000000-0008-0000-0000-0000AA0A0000}"/>
            </a:ext>
          </a:extLst>
        </xdr:cNvPr>
        <xdr:cNvSpPr txBox="1"/>
      </xdr:nvSpPr>
      <xdr:spPr>
        <a:xfrm>
          <a:off x="32004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78089"/>
    <xdr:sp macro="" textlink="">
      <xdr:nvSpPr>
        <xdr:cNvPr id="2731" name="TextBox 2730">
          <a:extLst>
            <a:ext uri="{FF2B5EF4-FFF2-40B4-BE49-F238E27FC236}">
              <a16:creationId xmlns:a16="http://schemas.microsoft.com/office/drawing/2014/main" id="{00000000-0008-0000-0000-0000AB0A0000}"/>
            </a:ext>
          </a:extLst>
        </xdr:cNvPr>
        <xdr:cNvSpPr txBox="1"/>
      </xdr:nvSpPr>
      <xdr:spPr>
        <a:xfrm>
          <a:off x="32004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78089"/>
    <xdr:sp macro="" textlink="">
      <xdr:nvSpPr>
        <xdr:cNvPr id="2732" name="TextBox 2731">
          <a:extLst>
            <a:ext uri="{FF2B5EF4-FFF2-40B4-BE49-F238E27FC236}">
              <a16:creationId xmlns:a16="http://schemas.microsoft.com/office/drawing/2014/main" id="{00000000-0008-0000-0000-0000AC0A0000}"/>
            </a:ext>
          </a:extLst>
        </xdr:cNvPr>
        <xdr:cNvSpPr txBox="1"/>
      </xdr:nvSpPr>
      <xdr:spPr>
        <a:xfrm>
          <a:off x="32004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78089"/>
    <xdr:sp macro="" textlink="">
      <xdr:nvSpPr>
        <xdr:cNvPr id="2733" name="TextBox 2732">
          <a:extLst>
            <a:ext uri="{FF2B5EF4-FFF2-40B4-BE49-F238E27FC236}">
              <a16:creationId xmlns:a16="http://schemas.microsoft.com/office/drawing/2014/main" id="{00000000-0008-0000-0000-0000AD0A0000}"/>
            </a:ext>
          </a:extLst>
        </xdr:cNvPr>
        <xdr:cNvSpPr txBox="1"/>
      </xdr:nvSpPr>
      <xdr:spPr>
        <a:xfrm>
          <a:off x="32004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78089"/>
    <xdr:sp macro="" textlink="">
      <xdr:nvSpPr>
        <xdr:cNvPr id="2734" name="TextBox 2733">
          <a:extLst>
            <a:ext uri="{FF2B5EF4-FFF2-40B4-BE49-F238E27FC236}">
              <a16:creationId xmlns:a16="http://schemas.microsoft.com/office/drawing/2014/main" id="{00000000-0008-0000-0000-0000AE0A0000}"/>
            </a:ext>
          </a:extLst>
        </xdr:cNvPr>
        <xdr:cNvSpPr txBox="1"/>
      </xdr:nvSpPr>
      <xdr:spPr>
        <a:xfrm>
          <a:off x="32004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78089"/>
    <xdr:sp macro="" textlink="">
      <xdr:nvSpPr>
        <xdr:cNvPr id="2735" name="TextBox 2734">
          <a:extLst>
            <a:ext uri="{FF2B5EF4-FFF2-40B4-BE49-F238E27FC236}">
              <a16:creationId xmlns:a16="http://schemas.microsoft.com/office/drawing/2014/main" id="{00000000-0008-0000-0000-0000AF0A0000}"/>
            </a:ext>
          </a:extLst>
        </xdr:cNvPr>
        <xdr:cNvSpPr txBox="1"/>
      </xdr:nvSpPr>
      <xdr:spPr>
        <a:xfrm>
          <a:off x="32004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200474" cy="278089"/>
    <xdr:sp macro="" textlink="">
      <xdr:nvSpPr>
        <xdr:cNvPr id="2736" name="TextBox 2735">
          <a:extLst>
            <a:ext uri="{FF2B5EF4-FFF2-40B4-BE49-F238E27FC236}">
              <a16:creationId xmlns:a16="http://schemas.microsoft.com/office/drawing/2014/main" id="{00000000-0008-0000-0000-0000B00A0000}"/>
            </a:ext>
          </a:extLst>
        </xdr:cNvPr>
        <xdr:cNvSpPr txBox="1"/>
      </xdr:nvSpPr>
      <xdr:spPr>
        <a:xfrm>
          <a:off x="904494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200474" cy="278089"/>
    <xdr:sp macro="" textlink="">
      <xdr:nvSpPr>
        <xdr:cNvPr id="2737" name="TextBox 2736">
          <a:extLst>
            <a:ext uri="{FF2B5EF4-FFF2-40B4-BE49-F238E27FC236}">
              <a16:creationId xmlns:a16="http://schemas.microsoft.com/office/drawing/2014/main" id="{00000000-0008-0000-0000-0000B10A0000}"/>
            </a:ext>
          </a:extLst>
        </xdr:cNvPr>
        <xdr:cNvSpPr txBox="1"/>
      </xdr:nvSpPr>
      <xdr:spPr>
        <a:xfrm>
          <a:off x="904494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200474" cy="278089"/>
    <xdr:sp macro="" textlink="">
      <xdr:nvSpPr>
        <xdr:cNvPr id="2738" name="TextBox 2737">
          <a:extLst>
            <a:ext uri="{FF2B5EF4-FFF2-40B4-BE49-F238E27FC236}">
              <a16:creationId xmlns:a16="http://schemas.microsoft.com/office/drawing/2014/main" id="{00000000-0008-0000-0000-0000B20A0000}"/>
            </a:ext>
          </a:extLst>
        </xdr:cNvPr>
        <xdr:cNvSpPr txBox="1"/>
      </xdr:nvSpPr>
      <xdr:spPr>
        <a:xfrm>
          <a:off x="904494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200474" cy="278089"/>
    <xdr:sp macro="" textlink="">
      <xdr:nvSpPr>
        <xdr:cNvPr id="2739" name="TextBox 2738">
          <a:extLst>
            <a:ext uri="{FF2B5EF4-FFF2-40B4-BE49-F238E27FC236}">
              <a16:creationId xmlns:a16="http://schemas.microsoft.com/office/drawing/2014/main" id="{00000000-0008-0000-0000-0000B30A0000}"/>
            </a:ext>
          </a:extLst>
        </xdr:cNvPr>
        <xdr:cNvSpPr txBox="1"/>
      </xdr:nvSpPr>
      <xdr:spPr>
        <a:xfrm>
          <a:off x="904494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200474" cy="278089"/>
    <xdr:sp macro="" textlink="">
      <xdr:nvSpPr>
        <xdr:cNvPr id="2740" name="TextBox 2739">
          <a:extLst>
            <a:ext uri="{FF2B5EF4-FFF2-40B4-BE49-F238E27FC236}">
              <a16:creationId xmlns:a16="http://schemas.microsoft.com/office/drawing/2014/main" id="{00000000-0008-0000-0000-0000B40A0000}"/>
            </a:ext>
          </a:extLst>
        </xdr:cNvPr>
        <xdr:cNvSpPr txBox="1"/>
      </xdr:nvSpPr>
      <xdr:spPr>
        <a:xfrm>
          <a:off x="904494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200474" cy="278089"/>
    <xdr:sp macro="" textlink="">
      <xdr:nvSpPr>
        <xdr:cNvPr id="2741" name="TextBox 2740">
          <a:extLst>
            <a:ext uri="{FF2B5EF4-FFF2-40B4-BE49-F238E27FC236}">
              <a16:creationId xmlns:a16="http://schemas.microsoft.com/office/drawing/2014/main" id="{00000000-0008-0000-0000-0000B50A0000}"/>
            </a:ext>
          </a:extLst>
        </xdr:cNvPr>
        <xdr:cNvSpPr txBox="1"/>
      </xdr:nvSpPr>
      <xdr:spPr>
        <a:xfrm>
          <a:off x="904494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200474" cy="278089"/>
    <xdr:sp macro="" textlink="">
      <xdr:nvSpPr>
        <xdr:cNvPr id="2742" name="TextBox 2741">
          <a:extLst>
            <a:ext uri="{FF2B5EF4-FFF2-40B4-BE49-F238E27FC236}">
              <a16:creationId xmlns:a16="http://schemas.microsoft.com/office/drawing/2014/main" id="{00000000-0008-0000-0000-0000B60A0000}"/>
            </a:ext>
          </a:extLst>
        </xdr:cNvPr>
        <xdr:cNvSpPr txBox="1"/>
      </xdr:nvSpPr>
      <xdr:spPr>
        <a:xfrm>
          <a:off x="904494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200474" cy="278089"/>
    <xdr:sp macro="" textlink="">
      <xdr:nvSpPr>
        <xdr:cNvPr id="2743" name="TextBox 2742">
          <a:extLst>
            <a:ext uri="{FF2B5EF4-FFF2-40B4-BE49-F238E27FC236}">
              <a16:creationId xmlns:a16="http://schemas.microsoft.com/office/drawing/2014/main" id="{00000000-0008-0000-0000-0000B70A0000}"/>
            </a:ext>
          </a:extLst>
        </xdr:cNvPr>
        <xdr:cNvSpPr txBox="1"/>
      </xdr:nvSpPr>
      <xdr:spPr>
        <a:xfrm>
          <a:off x="904494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200474" cy="278089"/>
    <xdr:sp macro="" textlink="">
      <xdr:nvSpPr>
        <xdr:cNvPr id="2744" name="TextBox 2743">
          <a:extLst>
            <a:ext uri="{FF2B5EF4-FFF2-40B4-BE49-F238E27FC236}">
              <a16:creationId xmlns:a16="http://schemas.microsoft.com/office/drawing/2014/main" id="{00000000-0008-0000-0000-0000B80A0000}"/>
            </a:ext>
          </a:extLst>
        </xdr:cNvPr>
        <xdr:cNvSpPr txBox="1"/>
      </xdr:nvSpPr>
      <xdr:spPr>
        <a:xfrm>
          <a:off x="904494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200474" cy="278089"/>
    <xdr:sp macro="" textlink="">
      <xdr:nvSpPr>
        <xdr:cNvPr id="2745" name="TextBox 2744">
          <a:extLst>
            <a:ext uri="{FF2B5EF4-FFF2-40B4-BE49-F238E27FC236}">
              <a16:creationId xmlns:a16="http://schemas.microsoft.com/office/drawing/2014/main" id="{00000000-0008-0000-0000-0000B90A0000}"/>
            </a:ext>
          </a:extLst>
        </xdr:cNvPr>
        <xdr:cNvSpPr txBox="1"/>
      </xdr:nvSpPr>
      <xdr:spPr>
        <a:xfrm>
          <a:off x="904494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200474" cy="278089"/>
    <xdr:sp macro="" textlink="">
      <xdr:nvSpPr>
        <xdr:cNvPr id="2746" name="TextBox 2745">
          <a:extLst>
            <a:ext uri="{FF2B5EF4-FFF2-40B4-BE49-F238E27FC236}">
              <a16:creationId xmlns:a16="http://schemas.microsoft.com/office/drawing/2014/main" id="{00000000-0008-0000-0000-0000BA0A0000}"/>
            </a:ext>
          </a:extLst>
        </xdr:cNvPr>
        <xdr:cNvSpPr txBox="1"/>
      </xdr:nvSpPr>
      <xdr:spPr>
        <a:xfrm>
          <a:off x="904494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200474" cy="278089"/>
    <xdr:sp macro="" textlink="">
      <xdr:nvSpPr>
        <xdr:cNvPr id="2747" name="TextBox 2746">
          <a:extLst>
            <a:ext uri="{FF2B5EF4-FFF2-40B4-BE49-F238E27FC236}">
              <a16:creationId xmlns:a16="http://schemas.microsoft.com/office/drawing/2014/main" id="{00000000-0008-0000-0000-0000BB0A0000}"/>
            </a:ext>
          </a:extLst>
        </xdr:cNvPr>
        <xdr:cNvSpPr txBox="1"/>
      </xdr:nvSpPr>
      <xdr:spPr>
        <a:xfrm>
          <a:off x="904494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200474" cy="278089"/>
    <xdr:sp macro="" textlink="">
      <xdr:nvSpPr>
        <xdr:cNvPr id="2748" name="TextBox 2747">
          <a:extLst>
            <a:ext uri="{FF2B5EF4-FFF2-40B4-BE49-F238E27FC236}">
              <a16:creationId xmlns:a16="http://schemas.microsoft.com/office/drawing/2014/main" id="{00000000-0008-0000-0000-0000BC0A0000}"/>
            </a:ext>
          </a:extLst>
        </xdr:cNvPr>
        <xdr:cNvSpPr txBox="1"/>
      </xdr:nvSpPr>
      <xdr:spPr>
        <a:xfrm>
          <a:off x="904494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200474" cy="278089"/>
    <xdr:sp macro="" textlink="">
      <xdr:nvSpPr>
        <xdr:cNvPr id="2749" name="TextBox 2748">
          <a:extLst>
            <a:ext uri="{FF2B5EF4-FFF2-40B4-BE49-F238E27FC236}">
              <a16:creationId xmlns:a16="http://schemas.microsoft.com/office/drawing/2014/main" id="{00000000-0008-0000-0000-0000BD0A0000}"/>
            </a:ext>
          </a:extLst>
        </xdr:cNvPr>
        <xdr:cNvSpPr txBox="1"/>
      </xdr:nvSpPr>
      <xdr:spPr>
        <a:xfrm>
          <a:off x="904494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200474" cy="278089"/>
    <xdr:sp macro="" textlink="">
      <xdr:nvSpPr>
        <xdr:cNvPr id="2750" name="TextBox 2749">
          <a:extLst>
            <a:ext uri="{FF2B5EF4-FFF2-40B4-BE49-F238E27FC236}">
              <a16:creationId xmlns:a16="http://schemas.microsoft.com/office/drawing/2014/main" id="{00000000-0008-0000-0000-0000BE0A0000}"/>
            </a:ext>
          </a:extLst>
        </xdr:cNvPr>
        <xdr:cNvSpPr txBox="1"/>
      </xdr:nvSpPr>
      <xdr:spPr>
        <a:xfrm>
          <a:off x="904494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200474" cy="278089"/>
    <xdr:sp macro="" textlink="">
      <xdr:nvSpPr>
        <xdr:cNvPr id="2751" name="TextBox 2750">
          <a:extLst>
            <a:ext uri="{FF2B5EF4-FFF2-40B4-BE49-F238E27FC236}">
              <a16:creationId xmlns:a16="http://schemas.microsoft.com/office/drawing/2014/main" id="{00000000-0008-0000-0000-0000BF0A0000}"/>
            </a:ext>
          </a:extLst>
        </xdr:cNvPr>
        <xdr:cNvSpPr txBox="1"/>
      </xdr:nvSpPr>
      <xdr:spPr>
        <a:xfrm>
          <a:off x="904494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200474" cy="278089"/>
    <xdr:sp macro="" textlink="">
      <xdr:nvSpPr>
        <xdr:cNvPr id="2752" name="TextBox 2751">
          <a:extLst>
            <a:ext uri="{FF2B5EF4-FFF2-40B4-BE49-F238E27FC236}">
              <a16:creationId xmlns:a16="http://schemas.microsoft.com/office/drawing/2014/main" id="{00000000-0008-0000-0000-0000C00A0000}"/>
            </a:ext>
          </a:extLst>
        </xdr:cNvPr>
        <xdr:cNvSpPr txBox="1"/>
      </xdr:nvSpPr>
      <xdr:spPr>
        <a:xfrm>
          <a:off x="904494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200474" cy="278089"/>
    <xdr:sp macro="" textlink="">
      <xdr:nvSpPr>
        <xdr:cNvPr id="2753" name="TextBox 2752">
          <a:extLst>
            <a:ext uri="{FF2B5EF4-FFF2-40B4-BE49-F238E27FC236}">
              <a16:creationId xmlns:a16="http://schemas.microsoft.com/office/drawing/2014/main" id="{00000000-0008-0000-0000-0000C10A0000}"/>
            </a:ext>
          </a:extLst>
        </xdr:cNvPr>
        <xdr:cNvSpPr txBox="1"/>
      </xdr:nvSpPr>
      <xdr:spPr>
        <a:xfrm>
          <a:off x="904494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200474" cy="278089"/>
    <xdr:sp macro="" textlink="">
      <xdr:nvSpPr>
        <xdr:cNvPr id="2754" name="TextBox 2753">
          <a:extLst>
            <a:ext uri="{FF2B5EF4-FFF2-40B4-BE49-F238E27FC236}">
              <a16:creationId xmlns:a16="http://schemas.microsoft.com/office/drawing/2014/main" id="{00000000-0008-0000-0000-0000C20A0000}"/>
            </a:ext>
          </a:extLst>
        </xdr:cNvPr>
        <xdr:cNvSpPr txBox="1"/>
      </xdr:nvSpPr>
      <xdr:spPr>
        <a:xfrm>
          <a:off x="904494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200474" cy="278089"/>
    <xdr:sp macro="" textlink="">
      <xdr:nvSpPr>
        <xdr:cNvPr id="2755" name="TextBox 2754">
          <a:extLst>
            <a:ext uri="{FF2B5EF4-FFF2-40B4-BE49-F238E27FC236}">
              <a16:creationId xmlns:a16="http://schemas.microsoft.com/office/drawing/2014/main" id="{00000000-0008-0000-0000-0000C30A0000}"/>
            </a:ext>
          </a:extLst>
        </xdr:cNvPr>
        <xdr:cNvSpPr txBox="1"/>
      </xdr:nvSpPr>
      <xdr:spPr>
        <a:xfrm>
          <a:off x="904494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200474" cy="278089"/>
    <xdr:sp macro="" textlink="">
      <xdr:nvSpPr>
        <xdr:cNvPr id="2756" name="TextBox 2755">
          <a:extLst>
            <a:ext uri="{FF2B5EF4-FFF2-40B4-BE49-F238E27FC236}">
              <a16:creationId xmlns:a16="http://schemas.microsoft.com/office/drawing/2014/main" id="{00000000-0008-0000-0000-0000C40A0000}"/>
            </a:ext>
          </a:extLst>
        </xdr:cNvPr>
        <xdr:cNvSpPr txBox="1"/>
      </xdr:nvSpPr>
      <xdr:spPr>
        <a:xfrm>
          <a:off x="904494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200474" cy="278089"/>
    <xdr:sp macro="" textlink="">
      <xdr:nvSpPr>
        <xdr:cNvPr id="2757" name="TextBox 2756">
          <a:extLst>
            <a:ext uri="{FF2B5EF4-FFF2-40B4-BE49-F238E27FC236}">
              <a16:creationId xmlns:a16="http://schemas.microsoft.com/office/drawing/2014/main" id="{00000000-0008-0000-0000-0000C50A0000}"/>
            </a:ext>
          </a:extLst>
        </xdr:cNvPr>
        <xdr:cNvSpPr txBox="1"/>
      </xdr:nvSpPr>
      <xdr:spPr>
        <a:xfrm>
          <a:off x="904494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200474" cy="278089"/>
    <xdr:sp macro="" textlink="">
      <xdr:nvSpPr>
        <xdr:cNvPr id="2758" name="TextBox 2757">
          <a:extLst>
            <a:ext uri="{FF2B5EF4-FFF2-40B4-BE49-F238E27FC236}">
              <a16:creationId xmlns:a16="http://schemas.microsoft.com/office/drawing/2014/main" id="{00000000-0008-0000-0000-0000C60A0000}"/>
            </a:ext>
          </a:extLst>
        </xdr:cNvPr>
        <xdr:cNvSpPr txBox="1"/>
      </xdr:nvSpPr>
      <xdr:spPr>
        <a:xfrm>
          <a:off x="904494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200474" cy="278089"/>
    <xdr:sp macro="" textlink="">
      <xdr:nvSpPr>
        <xdr:cNvPr id="2759" name="TextBox 2758">
          <a:extLst>
            <a:ext uri="{FF2B5EF4-FFF2-40B4-BE49-F238E27FC236}">
              <a16:creationId xmlns:a16="http://schemas.microsoft.com/office/drawing/2014/main" id="{00000000-0008-0000-0000-0000C70A0000}"/>
            </a:ext>
          </a:extLst>
        </xdr:cNvPr>
        <xdr:cNvSpPr txBox="1"/>
      </xdr:nvSpPr>
      <xdr:spPr>
        <a:xfrm>
          <a:off x="904494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200474" cy="278089"/>
    <xdr:sp macro="" textlink="">
      <xdr:nvSpPr>
        <xdr:cNvPr id="2760" name="TextBox 2759">
          <a:extLst>
            <a:ext uri="{FF2B5EF4-FFF2-40B4-BE49-F238E27FC236}">
              <a16:creationId xmlns:a16="http://schemas.microsoft.com/office/drawing/2014/main" id="{00000000-0008-0000-0000-0000C80A0000}"/>
            </a:ext>
          </a:extLst>
        </xdr:cNvPr>
        <xdr:cNvSpPr txBox="1"/>
      </xdr:nvSpPr>
      <xdr:spPr>
        <a:xfrm>
          <a:off x="904494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200474" cy="278089"/>
    <xdr:sp macro="" textlink="">
      <xdr:nvSpPr>
        <xdr:cNvPr id="2761" name="TextBox 2760">
          <a:extLst>
            <a:ext uri="{FF2B5EF4-FFF2-40B4-BE49-F238E27FC236}">
              <a16:creationId xmlns:a16="http://schemas.microsoft.com/office/drawing/2014/main" id="{00000000-0008-0000-0000-0000C90A0000}"/>
            </a:ext>
          </a:extLst>
        </xdr:cNvPr>
        <xdr:cNvSpPr txBox="1"/>
      </xdr:nvSpPr>
      <xdr:spPr>
        <a:xfrm>
          <a:off x="904494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200474" cy="278089"/>
    <xdr:sp macro="" textlink="">
      <xdr:nvSpPr>
        <xdr:cNvPr id="2762" name="TextBox 2761">
          <a:extLst>
            <a:ext uri="{FF2B5EF4-FFF2-40B4-BE49-F238E27FC236}">
              <a16:creationId xmlns:a16="http://schemas.microsoft.com/office/drawing/2014/main" id="{00000000-0008-0000-0000-0000CA0A0000}"/>
            </a:ext>
          </a:extLst>
        </xdr:cNvPr>
        <xdr:cNvSpPr txBox="1"/>
      </xdr:nvSpPr>
      <xdr:spPr>
        <a:xfrm>
          <a:off x="904494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200474" cy="278089"/>
    <xdr:sp macro="" textlink="">
      <xdr:nvSpPr>
        <xdr:cNvPr id="2763" name="TextBox 2762">
          <a:extLst>
            <a:ext uri="{FF2B5EF4-FFF2-40B4-BE49-F238E27FC236}">
              <a16:creationId xmlns:a16="http://schemas.microsoft.com/office/drawing/2014/main" id="{00000000-0008-0000-0000-0000CB0A0000}"/>
            </a:ext>
          </a:extLst>
        </xdr:cNvPr>
        <xdr:cNvSpPr txBox="1"/>
      </xdr:nvSpPr>
      <xdr:spPr>
        <a:xfrm>
          <a:off x="904494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200474" cy="278089"/>
    <xdr:sp macro="" textlink="">
      <xdr:nvSpPr>
        <xdr:cNvPr id="2764" name="TextBox 2763">
          <a:extLst>
            <a:ext uri="{FF2B5EF4-FFF2-40B4-BE49-F238E27FC236}">
              <a16:creationId xmlns:a16="http://schemas.microsoft.com/office/drawing/2014/main" id="{00000000-0008-0000-0000-0000CC0A0000}"/>
            </a:ext>
          </a:extLst>
        </xdr:cNvPr>
        <xdr:cNvSpPr txBox="1"/>
      </xdr:nvSpPr>
      <xdr:spPr>
        <a:xfrm>
          <a:off x="904494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200474" cy="278089"/>
    <xdr:sp macro="" textlink="">
      <xdr:nvSpPr>
        <xdr:cNvPr id="2765" name="TextBox 2764">
          <a:extLst>
            <a:ext uri="{FF2B5EF4-FFF2-40B4-BE49-F238E27FC236}">
              <a16:creationId xmlns:a16="http://schemas.microsoft.com/office/drawing/2014/main" id="{00000000-0008-0000-0000-0000CD0A0000}"/>
            </a:ext>
          </a:extLst>
        </xdr:cNvPr>
        <xdr:cNvSpPr txBox="1"/>
      </xdr:nvSpPr>
      <xdr:spPr>
        <a:xfrm>
          <a:off x="904494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200474" cy="278089"/>
    <xdr:sp macro="" textlink="">
      <xdr:nvSpPr>
        <xdr:cNvPr id="2766" name="TextBox 2765">
          <a:extLst>
            <a:ext uri="{FF2B5EF4-FFF2-40B4-BE49-F238E27FC236}">
              <a16:creationId xmlns:a16="http://schemas.microsoft.com/office/drawing/2014/main" id="{00000000-0008-0000-0000-0000CE0A0000}"/>
            </a:ext>
          </a:extLst>
        </xdr:cNvPr>
        <xdr:cNvSpPr txBox="1"/>
      </xdr:nvSpPr>
      <xdr:spPr>
        <a:xfrm>
          <a:off x="904494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200474" cy="278089"/>
    <xdr:sp macro="" textlink="">
      <xdr:nvSpPr>
        <xdr:cNvPr id="2767" name="TextBox 2766">
          <a:extLst>
            <a:ext uri="{FF2B5EF4-FFF2-40B4-BE49-F238E27FC236}">
              <a16:creationId xmlns:a16="http://schemas.microsoft.com/office/drawing/2014/main" id="{00000000-0008-0000-0000-0000CF0A0000}"/>
            </a:ext>
          </a:extLst>
        </xdr:cNvPr>
        <xdr:cNvSpPr txBox="1"/>
      </xdr:nvSpPr>
      <xdr:spPr>
        <a:xfrm>
          <a:off x="904494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200474" cy="278089"/>
    <xdr:sp macro="" textlink="">
      <xdr:nvSpPr>
        <xdr:cNvPr id="2768" name="TextBox 2767">
          <a:extLst>
            <a:ext uri="{FF2B5EF4-FFF2-40B4-BE49-F238E27FC236}">
              <a16:creationId xmlns:a16="http://schemas.microsoft.com/office/drawing/2014/main" id="{00000000-0008-0000-0000-0000D00A0000}"/>
            </a:ext>
          </a:extLst>
        </xdr:cNvPr>
        <xdr:cNvSpPr txBox="1"/>
      </xdr:nvSpPr>
      <xdr:spPr>
        <a:xfrm>
          <a:off x="904494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200474" cy="278089"/>
    <xdr:sp macro="" textlink="">
      <xdr:nvSpPr>
        <xdr:cNvPr id="2769" name="TextBox 2768">
          <a:extLst>
            <a:ext uri="{FF2B5EF4-FFF2-40B4-BE49-F238E27FC236}">
              <a16:creationId xmlns:a16="http://schemas.microsoft.com/office/drawing/2014/main" id="{00000000-0008-0000-0000-0000D10A0000}"/>
            </a:ext>
          </a:extLst>
        </xdr:cNvPr>
        <xdr:cNvSpPr txBox="1"/>
      </xdr:nvSpPr>
      <xdr:spPr>
        <a:xfrm>
          <a:off x="904494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770" name="TextBox 2769">
          <a:extLst>
            <a:ext uri="{FF2B5EF4-FFF2-40B4-BE49-F238E27FC236}">
              <a16:creationId xmlns:a16="http://schemas.microsoft.com/office/drawing/2014/main" id="{00000000-0008-0000-0000-0000D20A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771" name="TextBox 2770">
          <a:extLst>
            <a:ext uri="{FF2B5EF4-FFF2-40B4-BE49-F238E27FC236}">
              <a16:creationId xmlns:a16="http://schemas.microsoft.com/office/drawing/2014/main" id="{00000000-0008-0000-0000-0000D30A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772" name="TextBox 2771">
          <a:extLst>
            <a:ext uri="{FF2B5EF4-FFF2-40B4-BE49-F238E27FC236}">
              <a16:creationId xmlns:a16="http://schemas.microsoft.com/office/drawing/2014/main" id="{00000000-0008-0000-0000-0000D40A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773" name="TextBox 2772">
          <a:extLst>
            <a:ext uri="{FF2B5EF4-FFF2-40B4-BE49-F238E27FC236}">
              <a16:creationId xmlns:a16="http://schemas.microsoft.com/office/drawing/2014/main" id="{00000000-0008-0000-0000-0000D50A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774" name="TextBox 2773">
          <a:extLst>
            <a:ext uri="{FF2B5EF4-FFF2-40B4-BE49-F238E27FC236}">
              <a16:creationId xmlns:a16="http://schemas.microsoft.com/office/drawing/2014/main" id="{00000000-0008-0000-0000-0000D60A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775" name="TextBox 2774">
          <a:extLst>
            <a:ext uri="{FF2B5EF4-FFF2-40B4-BE49-F238E27FC236}">
              <a16:creationId xmlns:a16="http://schemas.microsoft.com/office/drawing/2014/main" id="{00000000-0008-0000-0000-0000D70A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776" name="TextBox 2775">
          <a:extLst>
            <a:ext uri="{FF2B5EF4-FFF2-40B4-BE49-F238E27FC236}">
              <a16:creationId xmlns:a16="http://schemas.microsoft.com/office/drawing/2014/main" id="{00000000-0008-0000-0000-0000D80A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777" name="TextBox 2776">
          <a:extLst>
            <a:ext uri="{FF2B5EF4-FFF2-40B4-BE49-F238E27FC236}">
              <a16:creationId xmlns:a16="http://schemas.microsoft.com/office/drawing/2014/main" id="{00000000-0008-0000-0000-0000D90A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778" name="TextBox 2777">
          <a:extLst>
            <a:ext uri="{FF2B5EF4-FFF2-40B4-BE49-F238E27FC236}">
              <a16:creationId xmlns:a16="http://schemas.microsoft.com/office/drawing/2014/main" id="{00000000-0008-0000-0000-0000DA0A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779" name="TextBox 2778">
          <a:extLst>
            <a:ext uri="{FF2B5EF4-FFF2-40B4-BE49-F238E27FC236}">
              <a16:creationId xmlns:a16="http://schemas.microsoft.com/office/drawing/2014/main" id="{00000000-0008-0000-0000-0000DB0A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780" name="TextBox 2779">
          <a:extLst>
            <a:ext uri="{FF2B5EF4-FFF2-40B4-BE49-F238E27FC236}">
              <a16:creationId xmlns:a16="http://schemas.microsoft.com/office/drawing/2014/main" id="{00000000-0008-0000-0000-0000DC0A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781" name="TextBox 2780">
          <a:extLst>
            <a:ext uri="{FF2B5EF4-FFF2-40B4-BE49-F238E27FC236}">
              <a16:creationId xmlns:a16="http://schemas.microsoft.com/office/drawing/2014/main" id="{00000000-0008-0000-0000-0000DD0A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782" name="TextBox 2781">
          <a:extLst>
            <a:ext uri="{FF2B5EF4-FFF2-40B4-BE49-F238E27FC236}">
              <a16:creationId xmlns:a16="http://schemas.microsoft.com/office/drawing/2014/main" id="{00000000-0008-0000-0000-0000DE0A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783" name="TextBox 2782">
          <a:extLst>
            <a:ext uri="{FF2B5EF4-FFF2-40B4-BE49-F238E27FC236}">
              <a16:creationId xmlns:a16="http://schemas.microsoft.com/office/drawing/2014/main" id="{00000000-0008-0000-0000-0000DF0A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784" name="TextBox 2783">
          <a:extLst>
            <a:ext uri="{FF2B5EF4-FFF2-40B4-BE49-F238E27FC236}">
              <a16:creationId xmlns:a16="http://schemas.microsoft.com/office/drawing/2014/main" id="{00000000-0008-0000-0000-0000E00A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785" name="TextBox 2784">
          <a:extLst>
            <a:ext uri="{FF2B5EF4-FFF2-40B4-BE49-F238E27FC236}">
              <a16:creationId xmlns:a16="http://schemas.microsoft.com/office/drawing/2014/main" id="{00000000-0008-0000-0000-0000E10A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786" name="TextBox 2785">
          <a:extLst>
            <a:ext uri="{FF2B5EF4-FFF2-40B4-BE49-F238E27FC236}">
              <a16:creationId xmlns:a16="http://schemas.microsoft.com/office/drawing/2014/main" id="{00000000-0008-0000-0000-0000E20A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787" name="TextBox 2786">
          <a:extLst>
            <a:ext uri="{FF2B5EF4-FFF2-40B4-BE49-F238E27FC236}">
              <a16:creationId xmlns:a16="http://schemas.microsoft.com/office/drawing/2014/main" id="{00000000-0008-0000-0000-0000E30A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788" name="TextBox 2787">
          <a:extLst>
            <a:ext uri="{FF2B5EF4-FFF2-40B4-BE49-F238E27FC236}">
              <a16:creationId xmlns:a16="http://schemas.microsoft.com/office/drawing/2014/main" id="{00000000-0008-0000-0000-0000E40A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789" name="TextBox 2788">
          <a:extLst>
            <a:ext uri="{FF2B5EF4-FFF2-40B4-BE49-F238E27FC236}">
              <a16:creationId xmlns:a16="http://schemas.microsoft.com/office/drawing/2014/main" id="{00000000-0008-0000-0000-0000E50A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790" name="TextBox 2789">
          <a:extLst>
            <a:ext uri="{FF2B5EF4-FFF2-40B4-BE49-F238E27FC236}">
              <a16:creationId xmlns:a16="http://schemas.microsoft.com/office/drawing/2014/main" id="{00000000-0008-0000-0000-0000E60A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791" name="TextBox 2790">
          <a:extLst>
            <a:ext uri="{FF2B5EF4-FFF2-40B4-BE49-F238E27FC236}">
              <a16:creationId xmlns:a16="http://schemas.microsoft.com/office/drawing/2014/main" id="{00000000-0008-0000-0000-0000E70A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792" name="TextBox 2791">
          <a:extLst>
            <a:ext uri="{FF2B5EF4-FFF2-40B4-BE49-F238E27FC236}">
              <a16:creationId xmlns:a16="http://schemas.microsoft.com/office/drawing/2014/main" id="{00000000-0008-0000-0000-0000E80A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793" name="TextBox 2792">
          <a:extLst>
            <a:ext uri="{FF2B5EF4-FFF2-40B4-BE49-F238E27FC236}">
              <a16:creationId xmlns:a16="http://schemas.microsoft.com/office/drawing/2014/main" id="{00000000-0008-0000-0000-0000E90A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794" name="TextBox 2793">
          <a:extLst>
            <a:ext uri="{FF2B5EF4-FFF2-40B4-BE49-F238E27FC236}">
              <a16:creationId xmlns:a16="http://schemas.microsoft.com/office/drawing/2014/main" id="{00000000-0008-0000-0000-0000EA0A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795" name="TextBox 2794">
          <a:extLst>
            <a:ext uri="{FF2B5EF4-FFF2-40B4-BE49-F238E27FC236}">
              <a16:creationId xmlns:a16="http://schemas.microsoft.com/office/drawing/2014/main" id="{00000000-0008-0000-0000-0000EB0A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796" name="TextBox 2795">
          <a:extLst>
            <a:ext uri="{FF2B5EF4-FFF2-40B4-BE49-F238E27FC236}">
              <a16:creationId xmlns:a16="http://schemas.microsoft.com/office/drawing/2014/main" id="{00000000-0008-0000-0000-0000EC0A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797" name="TextBox 2796">
          <a:extLst>
            <a:ext uri="{FF2B5EF4-FFF2-40B4-BE49-F238E27FC236}">
              <a16:creationId xmlns:a16="http://schemas.microsoft.com/office/drawing/2014/main" id="{00000000-0008-0000-0000-0000ED0A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798" name="TextBox 2797">
          <a:extLst>
            <a:ext uri="{FF2B5EF4-FFF2-40B4-BE49-F238E27FC236}">
              <a16:creationId xmlns:a16="http://schemas.microsoft.com/office/drawing/2014/main" id="{00000000-0008-0000-0000-0000EE0A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799" name="TextBox 2798">
          <a:extLst>
            <a:ext uri="{FF2B5EF4-FFF2-40B4-BE49-F238E27FC236}">
              <a16:creationId xmlns:a16="http://schemas.microsoft.com/office/drawing/2014/main" id="{00000000-0008-0000-0000-0000EF0A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800" name="TextBox 2799">
          <a:extLst>
            <a:ext uri="{FF2B5EF4-FFF2-40B4-BE49-F238E27FC236}">
              <a16:creationId xmlns:a16="http://schemas.microsoft.com/office/drawing/2014/main" id="{00000000-0008-0000-0000-0000F00A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801" name="TextBox 2800">
          <a:extLst>
            <a:ext uri="{FF2B5EF4-FFF2-40B4-BE49-F238E27FC236}">
              <a16:creationId xmlns:a16="http://schemas.microsoft.com/office/drawing/2014/main" id="{00000000-0008-0000-0000-0000F10A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802" name="TextBox 2801">
          <a:extLst>
            <a:ext uri="{FF2B5EF4-FFF2-40B4-BE49-F238E27FC236}">
              <a16:creationId xmlns:a16="http://schemas.microsoft.com/office/drawing/2014/main" id="{00000000-0008-0000-0000-0000F20A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803" name="TextBox 2802">
          <a:extLst>
            <a:ext uri="{FF2B5EF4-FFF2-40B4-BE49-F238E27FC236}">
              <a16:creationId xmlns:a16="http://schemas.microsoft.com/office/drawing/2014/main" id="{00000000-0008-0000-0000-0000F30A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804" name="TextBox 2803">
          <a:extLst>
            <a:ext uri="{FF2B5EF4-FFF2-40B4-BE49-F238E27FC236}">
              <a16:creationId xmlns:a16="http://schemas.microsoft.com/office/drawing/2014/main" id="{00000000-0008-0000-0000-0000F40A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805" name="TextBox 2804">
          <a:extLst>
            <a:ext uri="{FF2B5EF4-FFF2-40B4-BE49-F238E27FC236}">
              <a16:creationId xmlns:a16="http://schemas.microsoft.com/office/drawing/2014/main" id="{00000000-0008-0000-0000-0000F50A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806" name="TextBox 2805">
          <a:extLst>
            <a:ext uri="{FF2B5EF4-FFF2-40B4-BE49-F238E27FC236}">
              <a16:creationId xmlns:a16="http://schemas.microsoft.com/office/drawing/2014/main" id="{00000000-0008-0000-0000-0000F60A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807" name="TextBox 2806">
          <a:extLst>
            <a:ext uri="{FF2B5EF4-FFF2-40B4-BE49-F238E27FC236}">
              <a16:creationId xmlns:a16="http://schemas.microsoft.com/office/drawing/2014/main" id="{00000000-0008-0000-0000-0000F70A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808" name="TextBox 2807">
          <a:extLst>
            <a:ext uri="{FF2B5EF4-FFF2-40B4-BE49-F238E27FC236}">
              <a16:creationId xmlns:a16="http://schemas.microsoft.com/office/drawing/2014/main" id="{00000000-0008-0000-0000-0000F80A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809" name="TextBox 2808">
          <a:extLst>
            <a:ext uri="{FF2B5EF4-FFF2-40B4-BE49-F238E27FC236}">
              <a16:creationId xmlns:a16="http://schemas.microsoft.com/office/drawing/2014/main" id="{00000000-0008-0000-0000-0000F90A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810" name="TextBox 2809">
          <a:extLst>
            <a:ext uri="{FF2B5EF4-FFF2-40B4-BE49-F238E27FC236}">
              <a16:creationId xmlns:a16="http://schemas.microsoft.com/office/drawing/2014/main" id="{00000000-0008-0000-0000-0000FA0A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811" name="TextBox 2810">
          <a:extLst>
            <a:ext uri="{FF2B5EF4-FFF2-40B4-BE49-F238E27FC236}">
              <a16:creationId xmlns:a16="http://schemas.microsoft.com/office/drawing/2014/main" id="{00000000-0008-0000-0000-0000FB0A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812" name="TextBox 2811">
          <a:extLst>
            <a:ext uri="{FF2B5EF4-FFF2-40B4-BE49-F238E27FC236}">
              <a16:creationId xmlns:a16="http://schemas.microsoft.com/office/drawing/2014/main" id="{00000000-0008-0000-0000-0000FC0A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813" name="TextBox 2812">
          <a:extLst>
            <a:ext uri="{FF2B5EF4-FFF2-40B4-BE49-F238E27FC236}">
              <a16:creationId xmlns:a16="http://schemas.microsoft.com/office/drawing/2014/main" id="{00000000-0008-0000-0000-0000FD0A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814" name="TextBox 2813">
          <a:extLst>
            <a:ext uri="{FF2B5EF4-FFF2-40B4-BE49-F238E27FC236}">
              <a16:creationId xmlns:a16="http://schemas.microsoft.com/office/drawing/2014/main" id="{00000000-0008-0000-0000-0000FE0A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815" name="TextBox 2814">
          <a:extLst>
            <a:ext uri="{FF2B5EF4-FFF2-40B4-BE49-F238E27FC236}">
              <a16:creationId xmlns:a16="http://schemas.microsoft.com/office/drawing/2014/main" id="{00000000-0008-0000-0000-0000FF0A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816" name="TextBox 2815">
          <a:extLst>
            <a:ext uri="{FF2B5EF4-FFF2-40B4-BE49-F238E27FC236}">
              <a16:creationId xmlns:a16="http://schemas.microsoft.com/office/drawing/2014/main" id="{00000000-0008-0000-0000-0000000B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817" name="TextBox 2816">
          <a:extLst>
            <a:ext uri="{FF2B5EF4-FFF2-40B4-BE49-F238E27FC236}">
              <a16:creationId xmlns:a16="http://schemas.microsoft.com/office/drawing/2014/main" id="{00000000-0008-0000-0000-0000010B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818" name="TextBox 2817">
          <a:extLst>
            <a:ext uri="{FF2B5EF4-FFF2-40B4-BE49-F238E27FC236}">
              <a16:creationId xmlns:a16="http://schemas.microsoft.com/office/drawing/2014/main" id="{00000000-0008-0000-0000-0000020B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819" name="TextBox 2818">
          <a:extLst>
            <a:ext uri="{FF2B5EF4-FFF2-40B4-BE49-F238E27FC236}">
              <a16:creationId xmlns:a16="http://schemas.microsoft.com/office/drawing/2014/main" id="{00000000-0008-0000-0000-0000030B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820" name="TextBox 2819">
          <a:extLst>
            <a:ext uri="{FF2B5EF4-FFF2-40B4-BE49-F238E27FC236}">
              <a16:creationId xmlns:a16="http://schemas.microsoft.com/office/drawing/2014/main" id="{00000000-0008-0000-0000-0000040B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821" name="TextBox 2820">
          <a:extLst>
            <a:ext uri="{FF2B5EF4-FFF2-40B4-BE49-F238E27FC236}">
              <a16:creationId xmlns:a16="http://schemas.microsoft.com/office/drawing/2014/main" id="{00000000-0008-0000-0000-0000050B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822" name="TextBox 2821">
          <a:extLst>
            <a:ext uri="{FF2B5EF4-FFF2-40B4-BE49-F238E27FC236}">
              <a16:creationId xmlns:a16="http://schemas.microsoft.com/office/drawing/2014/main" id="{00000000-0008-0000-0000-0000060B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823" name="TextBox 2822">
          <a:extLst>
            <a:ext uri="{FF2B5EF4-FFF2-40B4-BE49-F238E27FC236}">
              <a16:creationId xmlns:a16="http://schemas.microsoft.com/office/drawing/2014/main" id="{00000000-0008-0000-0000-0000070B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824" name="TextBox 2823">
          <a:extLst>
            <a:ext uri="{FF2B5EF4-FFF2-40B4-BE49-F238E27FC236}">
              <a16:creationId xmlns:a16="http://schemas.microsoft.com/office/drawing/2014/main" id="{00000000-0008-0000-0000-0000080B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825" name="TextBox 2824">
          <a:extLst>
            <a:ext uri="{FF2B5EF4-FFF2-40B4-BE49-F238E27FC236}">
              <a16:creationId xmlns:a16="http://schemas.microsoft.com/office/drawing/2014/main" id="{00000000-0008-0000-0000-0000090B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826" name="TextBox 2825">
          <a:extLst>
            <a:ext uri="{FF2B5EF4-FFF2-40B4-BE49-F238E27FC236}">
              <a16:creationId xmlns:a16="http://schemas.microsoft.com/office/drawing/2014/main" id="{00000000-0008-0000-0000-00000A0B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827" name="TextBox 2826">
          <a:extLst>
            <a:ext uri="{FF2B5EF4-FFF2-40B4-BE49-F238E27FC236}">
              <a16:creationId xmlns:a16="http://schemas.microsoft.com/office/drawing/2014/main" id="{00000000-0008-0000-0000-00000B0B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828" name="TextBox 2827">
          <a:extLst>
            <a:ext uri="{FF2B5EF4-FFF2-40B4-BE49-F238E27FC236}">
              <a16:creationId xmlns:a16="http://schemas.microsoft.com/office/drawing/2014/main" id="{00000000-0008-0000-0000-00000C0B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829" name="TextBox 2828">
          <a:extLst>
            <a:ext uri="{FF2B5EF4-FFF2-40B4-BE49-F238E27FC236}">
              <a16:creationId xmlns:a16="http://schemas.microsoft.com/office/drawing/2014/main" id="{00000000-0008-0000-0000-00000D0B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830" name="TextBox 2829">
          <a:extLst>
            <a:ext uri="{FF2B5EF4-FFF2-40B4-BE49-F238E27FC236}">
              <a16:creationId xmlns:a16="http://schemas.microsoft.com/office/drawing/2014/main" id="{00000000-0008-0000-0000-00000E0B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831" name="TextBox 2830">
          <a:extLst>
            <a:ext uri="{FF2B5EF4-FFF2-40B4-BE49-F238E27FC236}">
              <a16:creationId xmlns:a16="http://schemas.microsoft.com/office/drawing/2014/main" id="{00000000-0008-0000-0000-00000F0B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832" name="TextBox 2831">
          <a:extLst>
            <a:ext uri="{FF2B5EF4-FFF2-40B4-BE49-F238E27FC236}">
              <a16:creationId xmlns:a16="http://schemas.microsoft.com/office/drawing/2014/main" id="{00000000-0008-0000-0000-0000100B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833" name="TextBox 2832">
          <a:extLst>
            <a:ext uri="{FF2B5EF4-FFF2-40B4-BE49-F238E27FC236}">
              <a16:creationId xmlns:a16="http://schemas.microsoft.com/office/drawing/2014/main" id="{00000000-0008-0000-0000-0000110B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834" name="TextBox 2833">
          <a:extLst>
            <a:ext uri="{FF2B5EF4-FFF2-40B4-BE49-F238E27FC236}">
              <a16:creationId xmlns:a16="http://schemas.microsoft.com/office/drawing/2014/main" id="{00000000-0008-0000-0000-0000120B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835" name="TextBox 2834">
          <a:extLst>
            <a:ext uri="{FF2B5EF4-FFF2-40B4-BE49-F238E27FC236}">
              <a16:creationId xmlns:a16="http://schemas.microsoft.com/office/drawing/2014/main" id="{00000000-0008-0000-0000-0000130B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836" name="TextBox 2835">
          <a:extLst>
            <a:ext uri="{FF2B5EF4-FFF2-40B4-BE49-F238E27FC236}">
              <a16:creationId xmlns:a16="http://schemas.microsoft.com/office/drawing/2014/main" id="{00000000-0008-0000-0000-0000140B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837" name="TextBox 2836">
          <a:extLst>
            <a:ext uri="{FF2B5EF4-FFF2-40B4-BE49-F238E27FC236}">
              <a16:creationId xmlns:a16="http://schemas.microsoft.com/office/drawing/2014/main" id="{00000000-0008-0000-0000-0000150B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838" name="TextBox 2837">
          <a:extLst>
            <a:ext uri="{FF2B5EF4-FFF2-40B4-BE49-F238E27FC236}">
              <a16:creationId xmlns:a16="http://schemas.microsoft.com/office/drawing/2014/main" id="{00000000-0008-0000-0000-0000160B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839" name="TextBox 2838">
          <a:extLst>
            <a:ext uri="{FF2B5EF4-FFF2-40B4-BE49-F238E27FC236}">
              <a16:creationId xmlns:a16="http://schemas.microsoft.com/office/drawing/2014/main" id="{00000000-0008-0000-0000-0000170B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840" name="TextBox 2839">
          <a:extLst>
            <a:ext uri="{FF2B5EF4-FFF2-40B4-BE49-F238E27FC236}">
              <a16:creationId xmlns:a16="http://schemas.microsoft.com/office/drawing/2014/main" id="{00000000-0008-0000-0000-0000180B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841" name="TextBox 2840">
          <a:extLst>
            <a:ext uri="{FF2B5EF4-FFF2-40B4-BE49-F238E27FC236}">
              <a16:creationId xmlns:a16="http://schemas.microsoft.com/office/drawing/2014/main" id="{00000000-0008-0000-0000-0000190B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842" name="TextBox 2841">
          <a:extLst>
            <a:ext uri="{FF2B5EF4-FFF2-40B4-BE49-F238E27FC236}">
              <a16:creationId xmlns:a16="http://schemas.microsoft.com/office/drawing/2014/main" id="{00000000-0008-0000-0000-00001A0B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843" name="TextBox 2842">
          <a:extLst>
            <a:ext uri="{FF2B5EF4-FFF2-40B4-BE49-F238E27FC236}">
              <a16:creationId xmlns:a16="http://schemas.microsoft.com/office/drawing/2014/main" id="{00000000-0008-0000-0000-00001B0B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844" name="TextBox 2843">
          <a:extLst>
            <a:ext uri="{FF2B5EF4-FFF2-40B4-BE49-F238E27FC236}">
              <a16:creationId xmlns:a16="http://schemas.microsoft.com/office/drawing/2014/main" id="{00000000-0008-0000-0000-00001C0B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845" name="TextBox 2844">
          <a:extLst>
            <a:ext uri="{FF2B5EF4-FFF2-40B4-BE49-F238E27FC236}">
              <a16:creationId xmlns:a16="http://schemas.microsoft.com/office/drawing/2014/main" id="{00000000-0008-0000-0000-00001D0B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846" name="TextBox 2845">
          <a:extLst>
            <a:ext uri="{FF2B5EF4-FFF2-40B4-BE49-F238E27FC236}">
              <a16:creationId xmlns:a16="http://schemas.microsoft.com/office/drawing/2014/main" id="{00000000-0008-0000-0000-00001E0B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847" name="TextBox 2846">
          <a:extLst>
            <a:ext uri="{FF2B5EF4-FFF2-40B4-BE49-F238E27FC236}">
              <a16:creationId xmlns:a16="http://schemas.microsoft.com/office/drawing/2014/main" id="{00000000-0008-0000-0000-00001F0B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848" name="TextBox 2847">
          <a:extLst>
            <a:ext uri="{FF2B5EF4-FFF2-40B4-BE49-F238E27FC236}">
              <a16:creationId xmlns:a16="http://schemas.microsoft.com/office/drawing/2014/main" id="{00000000-0008-0000-0000-0000200B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849" name="TextBox 2848">
          <a:extLst>
            <a:ext uri="{FF2B5EF4-FFF2-40B4-BE49-F238E27FC236}">
              <a16:creationId xmlns:a16="http://schemas.microsoft.com/office/drawing/2014/main" id="{00000000-0008-0000-0000-0000210B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850" name="TextBox 2849">
          <a:extLst>
            <a:ext uri="{FF2B5EF4-FFF2-40B4-BE49-F238E27FC236}">
              <a16:creationId xmlns:a16="http://schemas.microsoft.com/office/drawing/2014/main" id="{00000000-0008-0000-0000-0000220B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851" name="TextBox 2850">
          <a:extLst>
            <a:ext uri="{FF2B5EF4-FFF2-40B4-BE49-F238E27FC236}">
              <a16:creationId xmlns:a16="http://schemas.microsoft.com/office/drawing/2014/main" id="{00000000-0008-0000-0000-0000230B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852" name="TextBox 2851">
          <a:extLst>
            <a:ext uri="{FF2B5EF4-FFF2-40B4-BE49-F238E27FC236}">
              <a16:creationId xmlns:a16="http://schemas.microsoft.com/office/drawing/2014/main" id="{00000000-0008-0000-0000-0000240B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853" name="TextBox 2852">
          <a:extLst>
            <a:ext uri="{FF2B5EF4-FFF2-40B4-BE49-F238E27FC236}">
              <a16:creationId xmlns:a16="http://schemas.microsoft.com/office/drawing/2014/main" id="{00000000-0008-0000-0000-0000250B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854" name="TextBox 2853">
          <a:extLst>
            <a:ext uri="{FF2B5EF4-FFF2-40B4-BE49-F238E27FC236}">
              <a16:creationId xmlns:a16="http://schemas.microsoft.com/office/drawing/2014/main" id="{00000000-0008-0000-0000-0000260B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855" name="TextBox 2854">
          <a:extLst>
            <a:ext uri="{FF2B5EF4-FFF2-40B4-BE49-F238E27FC236}">
              <a16:creationId xmlns:a16="http://schemas.microsoft.com/office/drawing/2014/main" id="{00000000-0008-0000-0000-0000270B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856" name="TextBox 2855">
          <a:extLst>
            <a:ext uri="{FF2B5EF4-FFF2-40B4-BE49-F238E27FC236}">
              <a16:creationId xmlns:a16="http://schemas.microsoft.com/office/drawing/2014/main" id="{00000000-0008-0000-0000-0000280B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857" name="TextBox 2856">
          <a:extLst>
            <a:ext uri="{FF2B5EF4-FFF2-40B4-BE49-F238E27FC236}">
              <a16:creationId xmlns:a16="http://schemas.microsoft.com/office/drawing/2014/main" id="{00000000-0008-0000-0000-0000290B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858" name="TextBox 2857">
          <a:extLst>
            <a:ext uri="{FF2B5EF4-FFF2-40B4-BE49-F238E27FC236}">
              <a16:creationId xmlns:a16="http://schemas.microsoft.com/office/drawing/2014/main" id="{00000000-0008-0000-0000-00002A0B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859" name="TextBox 2858">
          <a:extLst>
            <a:ext uri="{FF2B5EF4-FFF2-40B4-BE49-F238E27FC236}">
              <a16:creationId xmlns:a16="http://schemas.microsoft.com/office/drawing/2014/main" id="{00000000-0008-0000-0000-00002B0B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860" name="TextBox 2859">
          <a:extLst>
            <a:ext uri="{FF2B5EF4-FFF2-40B4-BE49-F238E27FC236}">
              <a16:creationId xmlns:a16="http://schemas.microsoft.com/office/drawing/2014/main" id="{00000000-0008-0000-0000-00002C0B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861" name="TextBox 2860">
          <a:extLst>
            <a:ext uri="{FF2B5EF4-FFF2-40B4-BE49-F238E27FC236}">
              <a16:creationId xmlns:a16="http://schemas.microsoft.com/office/drawing/2014/main" id="{00000000-0008-0000-0000-00002D0B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862" name="TextBox 2861">
          <a:extLst>
            <a:ext uri="{FF2B5EF4-FFF2-40B4-BE49-F238E27FC236}">
              <a16:creationId xmlns:a16="http://schemas.microsoft.com/office/drawing/2014/main" id="{00000000-0008-0000-0000-00002E0B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863" name="TextBox 2862">
          <a:extLst>
            <a:ext uri="{FF2B5EF4-FFF2-40B4-BE49-F238E27FC236}">
              <a16:creationId xmlns:a16="http://schemas.microsoft.com/office/drawing/2014/main" id="{00000000-0008-0000-0000-00002F0B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864" name="TextBox 2863">
          <a:extLst>
            <a:ext uri="{FF2B5EF4-FFF2-40B4-BE49-F238E27FC236}">
              <a16:creationId xmlns:a16="http://schemas.microsoft.com/office/drawing/2014/main" id="{00000000-0008-0000-0000-0000300B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865" name="TextBox 2864">
          <a:extLst>
            <a:ext uri="{FF2B5EF4-FFF2-40B4-BE49-F238E27FC236}">
              <a16:creationId xmlns:a16="http://schemas.microsoft.com/office/drawing/2014/main" id="{00000000-0008-0000-0000-0000310B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866" name="TextBox 2865">
          <a:extLst>
            <a:ext uri="{FF2B5EF4-FFF2-40B4-BE49-F238E27FC236}">
              <a16:creationId xmlns:a16="http://schemas.microsoft.com/office/drawing/2014/main" id="{00000000-0008-0000-0000-0000320B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867" name="TextBox 2866">
          <a:extLst>
            <a:ext uri="{FF2B5EF4-FFF2-40B4-BE49-F238E27FC236}">
              <a16:creationId xmlns:a16="http://schemas.microsoft.com/office/drawing/2014/main" id="{00000000-0008-0000-0000-0000330B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868" name="TextBox 2867">
          <a:extLst>
            <a:ext uri="{FF2B5EF4-FFF2-40B4-BE49-F238E27FC236}">
              <a16:creationId xmlns:a16="http://schemas.microsoft.com/office/drawing/2014/main" id="{00000000-0008-0000-0000-0000340B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869" name="TextBox 2868">
          <a:extLst>
            <a:ext uri="{FF2B5EF4-FFF2-40B4-BE49-F238E27FC236}">
              <a16:creationId xmlns:a16="http://schemas.microsoft.com/office/drawing/2014/main" id="{00000000-0008-0000-0000-0000350B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870" name="TextBox 2869">
          <a:extLst>
            <a:ext uri="{FF2B5EF4-FFF2-40B4-BE49-F238E27FC236}">
              <a16:creationId xmlns:a16="http://schemas.microsoft.com/office/drawing/2014/main" id="{00000000-0008-0000-0000-0000360B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871" name="TextBox 2870">
          <a:extLst>
            <a:ext uri="{FF2B5EF4-FFF2-40B4-BE49-F238E27FC236}">
              <a16:creationId xmlns:a16="http://schemas.microsoft.com/office/drawing/2014/main" id="{00000000-0008-0000-0000-0000370B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872" name="TextBox 2871">
          <a:extLst>
            <a:ext uri="{FF2B5EF4-FFF2-40B4-BE49-F238E27FC236}">
              <a16:creationId xmlns:a16="http://schemas.microsoft.com/office/drawing/2014/main" id="{00000000-0008-0000-0000-0000380B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873" name="TextBox 2872">
          <a:extLst>
            <a:ext uri="{FF2B5EF4-FFF2-40B4-BE49-F238E27FC236}">
              <a16:creationId xmlns:a16="http://schemas.microsoft.com/office/drawing/2014/main" id="{00000000-0008-0000-0000-0000390B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874" name="TextBox 2873">
          <a:extLst>
            <a:ext uri="{FF2B5EF4-FFF2-40B4-BE49-F238E27FC236}">
              <a16:creationId xmlns:a16="http://schemas.microsoft.com/office/drawing/2014/main" id="{00000000-0008-0000-0000-00003A0B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875" name="TextBox 2874">
          <a:extLst>
            <a:ext uri="{FF2B5EF4-FFF2-40B4-BE49-F238E27FC236}">
              <a16:creationId xmlns:a16="http://schemas.microsoft.com/office/drawing/2014/main" id="{00000000-0008-0000-0000-00003B0B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876" name="TextBox 2875">
          <a:extLst>
            <a:ext uri="{FF2B5EF4-FFF2-40B4-BE49-F238E27FC236}">
              <a16:creationId xmlns:a16="http://schemas.microsoft.com/office/drawing/2014/main" id="{00000000-0008-0000-0000-00003C0B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877" name="TextBox 2876">
          <a:extLst>
            <a:ext uri="{FF2B5EF4-FFF2-40B4-BE49-F238E27FC236}">
              <a16:creationId xmlns:a16="http://schemas.microsoft.com/office/drawing/2014/main" id="{00000000-0008-0000-0000-00003D0B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878" name="TextBox 2877">
          <a:extLst>
            <a:ext uri="{FF2B5EF4-FFF2-40B4-BE49-F238E27FC236}">
              <a16:creationId xmlns:a16="http://schemas.microsoft.com/office/drawing/2014/main" id="{00000000-0008-0000-0000-00003E0B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879" name="TextBox 2878">
          <a:extLst>
            <a:ext uri="{FF2B5EF4-FFF2-40B4-BE49-F238E27FC236}">
              <a16:creationId xmlns:a16="http://schemas.microsoft.com/office/drawing/2014/main" id="{00000000-0008-0000-0000-00003F0B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880" name="TextBox 2879">
          <a:extLst>
            <a:ext uri="{FF2B5EF4-FFF2-40B4-BE49-F238E27FC236}">
              <a16:creationId xmlns:a16="http://schemas.microsoft.com/office/drawing/2014/main" id="{00000000-0008-0000-0000-0000400B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881" name="TextBox 2880">
          <a:extLst>
            <a:ext uri="{FF2B5EF4-FFF2-40B4-BE49-F238E27FC236}">
              <a16:creationId xmlns:a16="http://schemas.microsoft.com/office/drawing/2014/main" id="{00000000-0008-0000-0000-0000410B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2882" name="TextBox 2881">
          <a:extLst>
            <a:ext uri="{FF2B5EF4-FFF2-40B4-BE49-F238E27FC236}">
              <a16:creationId xmlns:a16="http://schemas.microsoft.com/office/drawing/2014/main" id="{00000000-0008-0000-0000-0000420B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2883" name="TextBox 2882">
          <a:extLst>
            <a:ext uri="{FF2B5EF4-FFF2-40B4-BE49-F238E27FC236}">
              <a16:creationId xmlns:a16="http://schemas.microsoft.com/office/drawing/2014/main" id="{00000000-0008-0000-0000-0000430B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2884" name="TextBox 2883">
          <a:extLst>
            <a:ext uri="{FF2B5EF4-FFF2-40B4-BE49-F238E27FC236}">
              <a16:creationId xmlns:a16="http://schemas.microsoft.com/office/drawing/2014/main" id="{00000000-0008-0000-0000-0000440B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2885" name="TextBox 2884">
          <a:extLst>
            <a:ext uri="{FF2B5EF4-FFF2-40B4-BE49-F238E27FC236}">
              <a16:creationId xmlns:a16="http://schemas.microsoft.com/office/drawing/2014/main" id="{00000000-0008-0000-0000-0000450B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2886" name="TextBox 2885">
          <a:extLst>
            <a:ext uri="{FF2B5EF4-FFF2-40B4-BE49-F238E27FC236}">
              <a16:creationId xmlns:a16="http://schemas.microsoft.com/office/drawing/2014/main" id="{00000000-0008-0000-0000-0000460B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2887" name="TextBox 2886">
          <a:extLst>
            <a:ext uri="{FF2B5EF4-FFF2-40B4-BE49-F238E27FC236}">
              <a16:creationId xmlns:a16="http://schemas.microsoft.com/office/drawing/2014/main" id="{00000000-0008-0000-0000-0000470B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2888" name="TextBox 2887">
          <a:extLst>
            <a:ext uri="{FF2B5EF4-FFF2-40B4-BE49-F238E27FC236}">
              <a16:creationId xmlns:a16="http://schemas.microsoft.com/office/drawing/2014/main" id="{00000000-0008-0000-0000-0000480B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2889" name="TextBox 2888">
          <a:extLst>
            <a:ext uri="{FF2B5EF4-FFF2-40B4-BE49-F238E27FC236}">
              <a16:creationId xmlns:a16="http://schemas.microsoft.com/office/drawing/2014/main" id="{00000000-0008-0000-0000-0000490B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2890" name="TextBox 2889">
          <a:extLst>
            <a:ext uri="{FF2B5EF4-FFF2-40B4-BE49-F238E27FC236}">
              <a16:creationId xmlns:a16="http://schemas.microsoft.com/office/drawing/2014/main" id="{00000000-0008-0000-0000-00004A0B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2891" name="TextBox 2890">
          <a:extLst>
            <a:ext uri="{FF2B5EF4-FFF2-40B4-BE49-F238E27FC236}">
              <a16:creationId xmlns:a16="http://schemas.microsoft.com/office/drawing/2014/main" id="{00000000-0008-0000-0000-00004B0B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2892" name="TextBox 2891">
          <a:extLst>
            <a:ext uri="{FF2B5EF4-FFF2-40B4-BE49-F238E27FC236}">
              <a16:creationId xmlns:a16="http://schemas.microsoft.com/office/drawing/2014/main" id="{00000000-0008-0000-0000-00004C0B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2893" name="TextBox 2892">
          <a:extLst>
            <a:ext uri="{FF2B5EF4-FFF2-40B4-BE49-F238E27FC236}">
              <a16:creationId xmlns:a16="http://schemas.microsoft.com/office/drawing/2014/main" id="{00000000-0008-0000-0000-00004D0B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2894" name="TextBox 2893">
          <a:extLst>
            <a:ext uri="{FF2B5EF4-FFF2-40B4-BE49-F238E27FC236}">
              <a16:creationId xmlns:a16="http://schemas.microsoft.com/office/drawing/2014/main" id="{00000000-0008-0000-0000-00004E0B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2895" name="TextBox 2894">
          <a:extLst>
            <a:ext uri="{FF2B5EF4-FFF2-40B4-BE49-F238E27FC236}">
              <a16:creationId xmlns:a16="http://schemas.microsoft.com/office/drawing/2014/main" id="{00000000-0008-0000-0000-00004F0B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2896" name="TextBox 2895">
          <a:extLst>
            <a:ext uri="{FF2B5EF4-FFF2-40B4-BE49-F238E27FC236}">
              <a16:creationId xmlns:a16="http://schemas.microsoft.com/office/drawing/2014/main" id="{00000000-0008-0000-0000-0000500B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2897" name="TextBox 2896">
          <a:extLst>
            <a:ext uri="{FF2B5EF4-FFF2-40B4-BE49-F238E27FC236}">
              <a16:creationId xmlns:a16="http://schemas.microsoft.com/office/drawing/2014/main" id="{00000000-0008-0000-0000-0000510B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898" name="TextBox 2897">
          <a:extLst>
            <a:ext uri="{FF2B5EF4-FFF2-40B4-BE49-F238E27FC236}">
              <a16:creationId xmlns:a16="http://schemas.microsoft.com/office/drawing/2014/main" id="{00000000-0008-0000-0000-0000520B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899" name="TextBox 2898">
          <a:extLst>
            <a:ext uri="{FF2B5EF4-FFF2-40B4-BE49-F238E27FC236}">
              <a16:creationId xmlns:a16="http://schemas.microsoft.com/office/drawing/2014/main" id="{00000000-0008-0000-0000-0000530B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900" name="TextBox 2899">
          <a:extLst>
            <a:ext uri="{FF2B5EF4-FFF2-40B4-BE49-F238E27FC236}">
              <a16:creationId xmlns:a16="http://schemas.microsoft.com/office/drawing/2014/main" id="{00000000-0008-0000-0000-0000540B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901" name="TextBox 2900">
          <a:extLst>
            <a:ext uri="{FF2B5EF4-FFF2-40B4-BE49-F238E27FC236}">
              <a16:creationId xmlns:a16="http://schemas.microsoft.com/office/drawing/2014/main" id="{00000000-0008-0000-0000-0000550B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902" name="TextBox 2901">
          <a:extLst>
            <a:ext uri="{FF2B5EF4-FFF2-40B4-BE49-F238E27FC236}">
              <a16:creationId xmlns:a16="http://schemas.microsoft.com/office/drawing/2014/main" id="{00000000-0008-0000-0000-0000560B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903" name="TextBox 2902">
          <a:extLst>
            <a:ext uri="{FF2B5EF4-FFF2-40B4-BE49-F238E27FC236}">
              <a16:creationId xmlns:a16="http://schemas.microsoft.com/office/drawing/2014/main" id="{00000000-0008-0000-0000-0000570B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904" name="TextBox 2903">
          <a:extLst>
            <a:ext uri="{FF2B5EF4-FFF2-40B4-BE49-F238E27FC236}">
              <a16:creationId xmlns:a16="http://schemas.microsoft.com/office/drawing/2014/main" id="{00000000-0008-0000-0000-0000580B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905" name="TextBox 2904">
          <a:extLst>
            <a:ext uri="{FF2B5EF4-FFF2-40B4-BE49-F238E27FC236}">
              <a16:creationId xmlns:a16="http://schemas.microsoft.com/office/drawing/2014/main" id="{00000000-0008-0000-0000-0000590B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906" name="TextBox 2905">
          <a:extLst>
            <a:ext uri="{FF2B5EF4-FFF2-40B4-BE49-F238E27FC236}">
              <a16:creationId xmlns:a16="http://schemas.microsoft.com/office/drawing/2014/main" id="{00000000-0008-0000-0000-00005A0B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907" name="TextBox 2906">
          <a:extLst>
            <a:ext uri="{FF2B5EF4-FFF2-40B4-BE49-F238E27FC236}">
              <a16:creationId xmlns:a16="http://schemas.microsoft.com/office/drawing/2014/main" id="{00000000-0008-0000-0000-00005B0B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2908" name="TextBox 2907">
          <a:extLst>
            <a:ext uri="{FF2B5EF4-FFF2-40B4-BE49-F238E27FC236}">
              <a16:creationId xmlns:a16="http://schemas.microsoft.com/office/drawing/2014/main" id="{00000000-0008-0000-0000-00005C0B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2909" name="TextBox 2908">
          <a:extLst>
            <a:ext uri="{FF2B5EF4-FFF2-40B4-BE49-F238E27FC236}">
              <a16:creationId xmlns:a16="http://schemas.microsoft.com/office/drawing/2014/main" id="{00000000-0008-0000-0000-00005D0B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2910" name="TextBox 2909">
          <a:extLst>
            <a:ext uri="{FF2B5EF4-FFF2-40B4-BE49-F238E27FC236}">
              <a16:creationId xmlns:a16="http://schemas.microsoft.com/office/drawing/2014/main" id="{00000000-0008-0000-0000-00005E0B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2911" name="TextBox 2910">
          <a:extLst>
            <a:ext uri="{FF2B5EF4-FFF2-40B4-BE49-F238E27FC236}">
              <a16:creationId xmlns:a16="http://schemas.microsoft.com/office/drawing/2014/main" id="{00000000-0008-0000-0000-00005F0B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2912" name="TextBox 2911">
          <a:extLst>
            <a:ext uri="{FF2B5EF4-FFF2-40B4-BE49-F238E27FC236}">
              <a16:creationId xmlns:a16="http://schemas.microsoft.com/office/drawing/2014/main" id="{00000000-0008-0000-0000-0000600B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2913" name="TextBox 2912">
          <a:extLst>
            <a:ext uri="{FF2B5EF4-FFF2-40B4-BE49-F238E27FC236}">
              <a16:creationId xmlns:a16="http://schemas.microsoft.com/office/drawing/2014/main" id="{00000000-0008-0000-0000-0000610B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2914" name="TextBox 2913">
          <a:extLst>
            <a:ext uri="{FF2B5EF4-FFF2-40B4-BE49-F238E27FC236}">
              <a16:creationId xmlns:a16="http://schemas.microsoft.com/office/drawing/2014/main" id="{00000000-0008-0000-0000-0000620B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2915" name="TextBox 2914">
          <a:extLst>
            <a:ext uri="{FF2B5EF4-FFF2-40B4-BE49-F238E27FC236}">
              <a16:creationId xmlns:a16="http://schemas.microsoft.com/office/drawing/2014/main" id="{00000000-0008-0000-0000-0000630B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2916" name="TextBox 2915">
          <a:extLst>
            <a:ext uri="{FF2B5EF4-FFF2-40B4-BE49-F238E27FC236}">
              <a16:creationId xmlns:a16="http://schemas.microsoft.com/office/drawing/2014/main" id="{00000000-0008-0000-0000-0000640B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2917" name="TextBox 2916">
          <a:extLst>
            <a:ext uri="{FF2B5EF4-FFF2-40B4-BE49-F238E27FC236}">
              <a16:creationId xmlns:a16="http://schemas.microsoft.com/office/drawing/2014/main" id="{00000000-0008-0000-0000-0000650B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918" name="TextBox 2917">
          <a:extLst>
            <a:ext uri="{FF2B5EF4-FFF2-40B4-BE49-F238E27FC236}">
              <a16:creationId xmlns:a16="http://schemas.microsoft.com/office/drawing/2014/main" id="{00000000-0008-0000-0000-0000660B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919" name="TextBox 2918">
          <a:extLst>
            <a:ext uri="{FF2B5EF4-FFF2-40B4-BE49-F238E27FC236}">
              <a16:creationId xmlns:a16="http://schemas.microsoft.com/office/drawing/2014/main" id="{00000000-0008-0000-0000-0000670B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920" name="TextBox 2919">
          <a:extLst>
            <a:ext uri="{FF2B5EF4-FFF2-40B4-BE49-F238E27FC236}">
              <a16:creationId xmlns:a16="http://schemas.microsoft.com/office/drawing/2014/main" id="{00000000-0008-0000-0000-0000680B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921" name="TextBox 2920">
          <a:extLst>
            <a:ext uri="{FF2B5EF4-FFF2-40B4-BE49-F238E27FC236}">
              <a16:creationId xmlns:a16="http://schemas.microsoft.com/office/drawing/2014/main" id="{00000000-0008-0000-0000-0000690B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2922" name="TextBox 2921">
          <a:extLst>
            <a:ext uri="{FF2B5EF4-FFF2-40B4-BE49-F238E27FC236}">
              <a16:creationId xmlns:a16="http://schemas.microsoft.com/office/drawing/2014/main" id="{00000000-0008-0000-0000-00006A0B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2923" name="TextBox 2922">
          <a:extLst>
            <a:ext uri="{FF2B5EF4-FFF2-40B4-BE49-F238E27FC236}">
              <a16:creationId xmlns:a16="http://schemas.microsoft.com/office/drawing/2014/main" id="{00000000-0008-0000-0000-00006B0B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2924" name="TextBox 2923">
          <a:extLst>
            <a:ext uri="{FF2B5EF4-FFF2-40B4-BE49-F238E27FC236}">
              <a16:creationId xmlns:a16="http://schemas.microsoft.com/office/drawing/2014/main" id="{00000000-0008-0000-0000-00006C0B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2925" name="TextBox 2924">
          <a:extLst>
            <a:ext uri="{FF2B5EF4-FFF2-40B4-BE49-F238E27FC236}">
              <a16:creationId xmlns:a16="http://schemas.microsoft.com/office/drawing/2014/main" id="{00000000-0008-0000-0000-00006D0B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926" name="TextBox 2925">
          <a:extLst>
            <a:ext uri="{FF2B5EF4-FFF2-40B4-BE49-F238E27FC236}">
              <a16:creationId xmlns:a16="http://schemas.microsoft.com/office/drawing/2014/main" id="{00000000-0008-0000-0000-00006E0B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927" name="TextBox 2926">
          <a:extLst>
            <a:ext uri="{FF2B5EF4-FFF2-40B4-BE49-F238E27FC236}">
              <a16:creationId xmlns:a16="http://schemas.microsoft.com/office/drawing/2014/main" id="{00000000-0008-0000-0000-00006F0B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928" name="TextBox 2927">
          <a:extLst>
            <a:ext uri="{FF2B5EF4-FFF2-40B4-BE49-F238E27FC236}">
              <a16:creationId xmlns:a16="http://schemas.microsoft.com/office/drawing/2014/main" id="{00000000-0008-0000-0000-0000700B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929" name="TextBox 2928">
          <a:extLst>
            <a:ext uri="{FF2B5EF4-FFF2-40B4-BE49-F238E27FC236}">
              <a16:creationId xmlns:a16="http://schemas.microsoft.com/office/drawing/2014/main" id="{00000000-0008-0000-0000-0000710B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930" name="TextBox 2929">
          <a:extLst>
            <a:ext uri="{FF2B5EF4-FFF2-40B4-BE49-F238E27FC236}">
              <a16:creationId xmlns:a16="http://schemas.microsoft.com/office/drawing/2014/main" id="{00000000-0008-0000-0000-0000720B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931" name="TextBox 2930">
          <a:extLst>
            <a:ext uri="{FF2B5EF4-FFF2-40B4-BE49-F238E27FC236}">
              <a16:creationId xmlns:a16="http://schemas.microsoft.com/office/drawing/2014/main" id="{00000000-0008-0000-0000-0000730B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932" name="TextBox 2931">
          <a:extLst>
            <a:ext uri="{FF2B5EF4-FFF2-40B4-BE49-F238E27FC236}">
              <a16:creationId xmlns:a16="http://schemas.microsoft.com/office/drawing/2014/main" id="{00000000-0008-0000-0000-0000740B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933" name="TextBox 2932">
          <a:extLst>
            <a:ext uri="{FF2B5EF4-FFF2-40B4-BE49-F238E27FC236}">
              <a16:creationId xmlns:a16="http://schemas.microsoft.com/office/drawing/2014/main" id="{00000000-0008-0000-0000-0000750B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934" name="TextBox 2933">
          <a:extLst>
            <a:ext uri="{FF2B5EF4-FFF2-40B4-BE49-F238E27FC236}">
              <a16:creationId xmlns:a16="http://schemas.microsoft.com/office/drawing/2014/main" id="{00000000-0008-0000-0000-0000760B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935" name="TextBox 2934">
          <a:extLst>
            <a:ext uri="{FF2B5EF4-FFF2-40B4-BE49-F238E27FC236}">
              <a16:creationId xmlns:a16="http://schemas.microsoft.com/office/drawing/2014/main" id="{00000000-0008-0000-0000-0000770B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936" name="TextBox 2935">
          <a:extLst>
            <a:ext uri="{FF2B5EF4-FFF2-40B4-BE49-F238E27FC236}">
              <a16:creationId xmlns:a16="http://schemas.microsoft.com/office/drawing/2014/main" id="{00000000-0008-0000-0000-0000780B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937" name="TextBox 2936">
          <a:extLst>
            <a:ext uri="{FF2B5EF4-FFF2-40B4-BE49-F238E27FC236}">
              <a16:creationId xmlns:a16="http://schemas.microsoft.com/office/drawing/2014/main" id="{00000000-0008-0000-0000-0000790B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938" name="TextBox 2937">
          <a:extLst>
            <a:ext uri="{FF2B5EF4-FFF2-40B4-BE49-F238E27FC236}">
              <a16:creationId xmlns:a16="http://schemas.microsoft.com/office/drawing/2014/main" id="{00000000-0008-0000-0000-00007A0B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939" name="TextBox 2938">
          <a:extLst>
            <a:ext uri="{FF2B5EF4-FFF2-40B4-BE49-F238E27FC236}">
              <a16:creationId xmlns:a16="http://schemas.microsoft.com/office/drawing/2014/main" id="{00000000-0008-0000-0000-00007B0B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940" name="TextBox 2939">
          <a:extLst>
            <a:ext uri="{FF2B5EF4-FFF2-40B4-BE49-F238E27FC236}">
              <a16:creationId xmlns:a16="http://schemas.microsoft.com/office/drawing/2014/main" id="{00000000-0008-0000-0000-00007C0B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941" name="TextBox 2940">
          <a:extLst>
            <a:ext uri="{FF2B5EF4-FFF2-40B4-BE49-F238E27FC236}">
              <a16:creationId xmlns:a16="http://schemas.microsoft.com/office/drawing/2014/main" id="{00000000-0008-0000-0000-00007D0B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942" name="TextBox 2941">
          <a:extLst>
            <a:ext uri="{FF2B5EF4-FFF2-40B4-BE49-F238E27FC236}">
              <a16:creationId xmlns:a16="http://schemas.microsoft.com/office/drawing/2014/main" id="{00000000-0008-0000-0000-00007E0B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943" name="TextBox 2942">
          <a:extLst>
            <a:ext uri="{FF2B5EF4-FFF2-40B4-BE49-F238E27FC236}">
              <a16:creationId xmlns:a16="http://schemas.microsoft.com/office/drawing/2014/main" id="{00000000-0008-0000-0000-00007F0B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944" name="TextBox 2943">
          <a:extLst>
            <a:ext uri="{FF2B5EF4-FFF2-40B4-BE49-F238E27FC236}">
              <a16:creationId xmlns:a16="http://schemas.microsoft.com/office/drawing/2014/main" id="{00000000-0008-0000-0000-0000800B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945" name="TextBox 2944">
          <a:extLst>
            <a:ext uri="{FF2B5EF4-FFF2-40B4-BE49-F238E27FC236}">
              <a16:creationId xmlns:a16="http://schemas.microsoft.com/office/drawing/2014/main" id="{00000000-0008-0000-0000-0000810B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946" name="TextBox 2945">
          <a:extLst>
            <a:ext uri="{FF2B5EF4-FFF2-40B4-BE49-F238E27FC236}">
              <a16:creationId xmlns:a16="http://schemas.microsoft.com/office/drawing/2014/main" id="{00000000-0008-0000-0000-0000820B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947" name="TextBox 2946">
          <a:extLst>
            <a:ext uri="{FF2B5EF4-FFF2-40B4-BE49-F238E27FC236}">
              <a16:creationId xmlns:a16="http://schemas.microsoft.com/office/drawing/2014/main" id="{00000000-0008-0000-0000-0000830B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948" name="TextBox 2947">
          <a:extLst>
            <a:ext uri="{FF2B5EF4-FFF2-40B4-BE49-F238E27FC236}">
              <a16:creationId xmlns:a16="http://schemas.microsoft.com/office/drawing/2014/main" id="{00000000-0008-0000-0000-0000840B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949" name="TextBox 2948">
          <a:extLst>
            <a:ext uri="{FF2B5EF4-FFF2-40B4-BE49-F238E27FC236}">
              <a16:creationId xmlns:a16="http://schemas.microsoft.com/office/drawing/2014/main" id="{00000000-0008-0000-0000-0000850B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2950" name="TextBox 2949">
          <a:extLst>
            <a:ext uri="{FF2B5EF4-FFF2-40B4-BE49-F238E27FC236}">
              <a16:creationId xmlns:a16="http://schemas.microsoft.com/office/drawing/2014/main" id="{00000000-0008-0000-0000-0000860B0000}"/>
            </a:ext>
          </a:extLst>
        </xdr:cNvPr>
        <xdr:cNvSpPr txBox="1"/>
      </xdr:nvSpPr>
      <xdr:spPr>
        <a:xfrm>
          <a:off x="176022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2951" name="TextBox 2950">
          <a:extLst>
            <a:ext uri="{FF2B5EF4-FFF2-40B4-BE49-F238E27FC236}">
              <a16:creationId xmlns:a16="http://schemas.microsoft.com/office/drawing/2014/main" id="{00000000-0008-0000-0000-0000870B0000}"/>
            </a:ext>
          </a:extLst>
        </xdr:cNvPr>
        <xdr:cNvSpPr txBox="1"/>
      </xdr:nvSpPr>
      <xdr:spPr>
        <a:xfrm>
          <a:off x="176022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2952" name="TextBox 2951">
          <a:extLst>
            <a:ext uri="{FF2B5EF4-FFF2-40B4-BE49-F238E27FC236}">
              <a16:creationId xmlns:a16="http://schemas.microsoft.com/office/drawing/2014/main" id="{00000000-0008-0000-0000-0000880B0000}"/>
            </a:ext>
          </a:extLst>
        </xdr:cNvPr>
        <xdr:cNvSpPr txBox="1"/>
      </xdr:nvSpPr>
      <xdr:spPr>
        <a:xfrm>
          <a:off x="176022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2953" name="TextBox 2952">
          <a:extLst>
            <a:ext uri="{FF2B5EF4-FFF2-40B4-BE49-F238E27FC236}">
              <a16:creationId xmlns:a16="http://schemas.microsoft.com/office/drawing/2014/main" id="{00000000-0008-0000-0000-0000890B0000}"/>
            </a:ext>
          </a:extLst>
        </xdr:cNvPr>
        <xdr:cNvSpPr txBox="1"/>
      </xdr:nvSpPr>
      <xdr:spPr>
        <a:xfrm>
          <a:off x="176022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2954" name="TextBox 2953">
          <a:extLst>
            <a:ext uri="{FF2B5EF4-FFF2-40B4-BE49-F238E27FC236}">
              <a16:creationId xmlns:a16="http://schemas.microsoft.com/office/drawing/2014/main" id="{00000000-0008-0000-0000-00008A0B0000}"/>
            </a:ext>
          </a:extLst>
        </xdr:cNvPr>
        <xdr:cNvSpPr txBox="1"/>
      </xdr:nvSpPr>
      <xdr:spPr>
        <a:xfrm>
          <a:off x="176022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2955" name="TextBox 2954">
          <a:extLst>
            <a:ext uri="{FF2B5EF4-FFF2-40B4-BE49-F238E27FC236}">
              <a16:creationId xmlns:a16="http://schemas.microsoft.com/office/drawing/2014/main" id="{00000000-0008-0000-0000-00008B0B0000}"/>
            </a:ext>
          </a:extLst>
        </xdr:cNvPr>
        <xdr:cNvSpPr txBox="1"/>
      </xdr:nvSpPr>
      <xdr:spPr>
        <a:xfrm>
          <a:off x="176022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2956" name="TextBox 2955">
          <a:extLst>
            <a:ext uri="{FF2B5EF4-FFF2-40B4-BE49-F238E27FC236}">
              <a16:creationId xmlns:a16="http://schemas.microsoft.com/office/drawing/2014/main" id="{00000000-0008-0000-0000-00008C0B0000}"/>
            </a:ext>
          </a:extLst>
        </xdr:cNvPr>
        <xdr:cNvSpPr txBox="1"/>
      </xdr:nvSpPr>
      <xdr:spPr>
        <a:xfrm>
          <a:off x="176022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2957" name="TextBox 2956">
          <a:extLst>
            <a:ext uri="{FF2B5EF4-FFF2-40B4-BE49-F238E27FC236}">
              <a16:creationId xmlns:a16="http://schemas.microsoft.com/office/drawing/2014/main" id="{00000000-0008-0000-0000-00008D0B0000}"/>
            </a:ext>
          </a:extLst>
        </xdr:cNvPr>
        <xdr:cNvSpPr txBox="1"/>
      </xdr:nvSpPr>
      <xdr:spPr>
        <a:xfrm>
          <a:off x="176022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2958" name="TextBox 2957">
          <a:extLst>
            <a:ext uri="{FF2B5EF4-FFF2-40B4-BE49-F238E27FC236}">
              <a16:creationId xmlns:a16="http://schemas.microsoft.com/office/drawing/2014/main" id="{00000000-0008-0000-0000-00008E0B0000}"/>
            </a:ext>
          </a:extLst>
        </xdr:cNvPr>
        <xdr:cNvSpPr txBox="1"/>
      </xdr:nvSpPr>
      <xdr:spPr>
        <a:xfrm>
          <a:off x="176022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2959" name="TextBox 2958">
          <a:extLst>
            <a:ext uri="{FF2B5EF4-FFF2-40B4-BE49-F238E27FC236}">
              <a16:creationId xmlns:a16="http://schemas.microsoft.com/office/drawing/2014/main" id="{00000000-0008-0000-0000-00008F0B0000}"/>
            </a:ext>
          </a:extLst>
        </xdr:cNvPr>
        <xdr:cNvSpPr txBox="1"/>
      </xdr:nvSpPr>
      <xdr:spPr>
        <a:xfrm>
          <a:off x="176022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2960" name="TextBox 2959">
          <a:extLst>
            <a:ext uri="{FF2B5EF4-FFF2-40B4-BE49-F238E27FC236}">
              <a16:creationId xmlns:a16="http://schemas.microsoft.com/office/drawing/2014/main" id="{00000000-0008-0000-0000-0000900B0000}"/>
            </a:ext>
          </a:extLst>
        </xdr:cNvPr>
        <xdr:cNvSpPr txBox="1"/>
      </xdr:nvSpPr>
      <xdr:spPr>
        <a:xfrm>
          <a:off x="176022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2961" name="TextBox 2960">
          <a:extLst>
            <a:ext uri="{FF2B5EF4-FFF2-40B4-BE49-F238E27FC236}">
              <a16:creationId xmlns:a16="http://schemas.microsoft.com/office/drawing/2014/main" id="{00000000-0008-0000-0000-0000910B0000}"/>
            </a:ext>
          </a:extLst>
        </xdr:cNvPr>
        <xdr:cNvSpPr txBox="1"/>
      </xdr:nvSpPr>
      <xdr:spPr>
        <a:xfrm>
          <a:off x="176022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2962" name="TextBox 2961">
          <a:extLst>
            <a:ext uri="{FF2B5EF4-FFF2-40B4-BE49-F238E27FC236}">
              <a16:creationId xmlns:a16="http://schemas.microsoft.com/office/drawing/2014/main" id="{00000000-0008-0000-0000-0000920B0000}"/>
            </a:ext>
          </a:extLst>
        </xdr:cNvPr>
        <xdr:cNvSpPr txBox="1"/>
      </xdr:nvSpPr>
      <xdr:spPr>
        <a:xfrm>
          <a:off x="176022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2963" name="TextBox 2962">
          <a:extLst>
            <a:ext uri="{FF2B5EF4-FFF2-40B4-BE49-F238E27FC236}">
              <a16:creationId xmlns:a16="http://schemas.microsoft.com/office/drawing/2014/main" id="{00000000-0008-0000-0000-0000930B0000}"/>
            </a:ext>
          </a:extLst>
        </xdr:cNvPr>
        <xdr:cNvSpPr txBox="1"/>
      </xdr:nvSpPr>
      <xdr:spPr>
        <a:xfrm>
          <a:off x="176022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964" name="TextBox 2963">
          <a:extLst>
            <a:ext uri="{FF2B5EF4-FFF2-40B4-BE49-F238E27FC236}">
              <a16:creationId xmlns:a16="http://schemas.microsoft.com/office/drawing/2014/main" id="{00000000-0008-0000-0000-0000940B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965" name="TextBox 2964">
          <a:extLst>
            <a:ext uri="{FF2B5EF4-FFF2-40B4-BE49-F238E27FC236}">
              <a16:creationId xmlns:a16="http://schemas.microsoft.com/office/drawing/2014/main" id="{00000000-0008-0000-0000-0000950B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966" name="TextBox 2965">
          <a:extLst>
            <a:ext uri="{FF2B5EF4-FFF2-40B4-BE49-F238E27FC236}">
              <a16:creationId xmlns:a16="http://schemas.microsoft.com/office/drawing/2014/main" id="{00000000-0008-0000-0000-0000960B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967" name="TextBox 2966">
          <a:extLst>
            <a:ext uri="{FF2B5EF4-FFF2-40B4-BE49-F238E27FC236}">
              <a16:creationId xmlns:a16="http://schemas.microsoft.com/office/drawing/2014/main" id="{00000000-0008-0000-0000-0000970B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968" name="TextBox 2967">
          <a:extLst>
            <a:ext uri="{FF2B5EF4-FFF2-40B4-BE49-F238E27FC236}">
              <a16:creationId xmlns:a16="http://schemas.microsoft.com/office/drawing/2014/main" id="{00000000-0008-0000-0000-0000980B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969" name="TextBox 2968">
          <a:extLst>
            <a:ext uri="{FF2B5EF4-FFF2-40B4-BE49-F238E27FC236}">
              <a16:creationId xmlns:a16="http://schemas.microsoft.com/office/drawing/2014/main" id="{00000000-0008-0000-0000-0000990B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970" name="TextBox 2969">
          <a:extLst>
            <a:ext uri="{FF2B5EF4-FFF2-40B4-BE49-F238E27FC236}">
              <a16:creationId xmlns:a16="http://schemas.microsoft.com/office/drawing/2014/main" id="{00000000-0008-0000-0000-00009A0B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971" name="TextBox 2970">
          <a:extLst>
            <a:ext uri="{FF2B5EF4-FFF2-40B4-BE49-F238E27FC236}">
              <a16:creationId xmlns:a16="http://schemas.microsoft.com/office/drawing/2014/main" id="{00000000-0008-0000-0000-00009B0B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972" name="TextBox 2971">
          <a:extLst>
            <a:ext uri="{FF2B5EF4-FFF2-40B4-BE49-F238E27FC236}">
              <a16:creationId xmlns:a16="http://schemas.microsoft.com/office/drawing/2014/main" id="{00000000-0008-0000-0000-00009C0B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973" name="TextBox 2972">
          <a:extLst>
            <a:ext uri="{FF2B5EF4-FFF2-40B4-BE49-F238E27FC236}">
              <a16:creationId xmlns:a16="http://schemas.microsoft.com/office/drawing/2014/main" id="{00000000-0008-0000-0000-00009D0B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974" name="TextBox 2973">
          <a:extLst>
            <a:ext uri="{FF2B5EF4-FFF2-40B4-BE49-F238E27FC236}">
              <a16:creationId xmlns:a16="http://schemas.microsoft.com/office/drawing/2014/main" id="{00000000-0008-0000-0000-00009E0B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975" name="TextBox 2974">
          <a:extLst>
            <a:ext uri="{FF2B5EF4-FFF2-40B4-BE49-F238E27FC236}">
              <a16:creationId xmlns:a16="http://schemas.microsoft.com/office/drawing/2014/main" id="{00000000-0008-0000-0000-00009F0B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976" name="TextBox 2975">
          <a:extLst>
            <a:ext uri="{FF2B5EF4-FFF2-40B4-BE49-F238E27FC236}">
              <a16:creationId xmlns:a16="http://schemas.microsoft.com/office/drawing/2014/main" id="{00000000-0008-0000-0000-0000A00B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977" name="TextBox 2976">
          <a:extLst>
            <a:ext uri="{FF2B5EF4-FFF2-40B4-BE49-F238E27FC236}">
              <a16:creationId xmlns:a16="http://schemas.microsoft.com/office/drawing/2014/main" id="{00000000-0008-0000-0000-0000A10B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978" name="TextBox 2977">
          <a:extLst>
            <a:ext uri="{FF2B5EF4-FFF2-40B4-BE49-F238E27FC236}">
              <a16:creationId xmlns:a16="http://schemas.microsoft.com/office/drawing/2014/main" id="{00000000-0008-0000-0000-0000A20B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979" name="TextBox 2978">
          <a:extLst>
            <a:ext uri="{FF2B5EF4-FFF2-40B4-BE49-F238E27FC236}">
              <a16:creationId xmlns:a16="http://schemas.microsoft.com/office/drawing/2014/main" id="{00000000-0008-0000-0000-0000A30B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2980" name="TextBox 2979">
          <a:extLst>
            <a:ext uri="{FF2B5EF4-FFF2-40B4-BE49-F238E27FC236}">
              <a16:creationId xmlns:a16="http://schemas.microsoft.com/office/drawing/2014/main" id="{00000000-0008-0000-0000-0000A40B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2981" name="TextBox 2980">
          <a:extLst>
            <a:ext uri="{FF2B5EF4-FFF2-40B4-BE49-F238E27FC236}">
              <a16:creationId xmlns:a16="http://schemas.microsoft.com/office/drawing/2014/main" id="{00000000-0008-0000-0000-0000A50B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2982" name="TextBox 2981">
          <a:extLst>
            <a:ext uri="{FF2B5EF4-FFF2-40B4-BE49-F238E27FC236}">
              <a16:creationId xmlns:a16="http://schemas.microsoft.com/office/drawing/2014/main" id="{00000000-0008-0000-0000-0000A60B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2983" name="TextBox 2982">
          <a:extLst>
            <a:ext uri="{FF2B5EF4-FFF2-40B4-BE49-F238E27FC236}">
              <a16:creationId xmlns:a16="http://schemas.microsoft.com/office/drawing/2014/main" id="{00000000-0008-0000-0000-0000A70B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2984" name="TextBox 2983">
          <a:extLst>
            <a:ext uri="{FF2B5EF4-FFF2-40B4-BE49-F238E27FC236}">
              <a16:creationId xmlns:a16="http://schemas.microsoft.com/office/drawing/2014/main" id="{00000000-0008-0000-0000-0000A80B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2985" name="TextBox 2984">
          <a:extLst>
            <a:ext uri="{FF2B5EF4-FFF2-40B4-BE49-F238E27FC236}">
              <a16:creationId xmlns:a16="http://schemas.microsoft.com/office/drawing/2014/main" id="{00000000-0008-0000-0000-0000A90B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2986" name="TextBox 2985">
          <a:extLst>
            <a:ext uri="{FF2B5EF4-FFF2-40B4-BE49-F238E27FC236}">
              <a16:creationId xmlns:a16="http://schemas.microsoft.com/office/drawing/2014/main" id="{00000000-0008-0000-0000-0000AA0B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2987" name="TextBox 2986">
          <a:extLst>
            <a:ext uri="{FF2B5EF4-FFF2-40B4-BE49-F238E27FC236}">
              <a16:creationId xmlns:a16="http://schemas.microsoft.com/office/drawing/2014/main" id="{00000000-0008-0000-0000-0000AB0B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2988" name="TextBox 2987">
          <a:extLst>
            <a:ext uri="{FF2B5EF4-FFF2-40B4-BE49-F238E27FC236}">
              <a16:creationId xmlns:a16="http://schemas.microsoft.com/office/drawing/2014/main" id="{00000000-0008-0000-0000-0000AC0B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2989" name="TextBox 2988">
          <a:extLst>
            <a:ext uri="{FF2B5EF4-FFF2-40B4-BE49-F238E27FC236}">
              <a16:creationId xmlns:a16="http://schemas.microsoft.com/office/drawing/2014/main" id="{00000000-0008-0000-0000-0000AD0B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2990" name="TextBox 2989">
          <a:extLst>
            <a:ext uri="{FF2B5EF4-FFF2-40B4-BE49-F238E27FC236}">
              <a16:creationId xmlns:a16="http://schemas.microsoft.com/office/drawing/2014/main" id="{00000000-0008-0000-0000-0000AE0B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2991" name="TextBox 2990">
          <a:extLst>
            <a:ext uri="{FF2B5EF4-FFF2-40B4-BE49-F238E27FC236}">
              <a16:creationId xmlns:a16="http://schemas.microsoft.com/office/drawing/2014/main" id="{00000000-0008-0000-0000-0000AF0B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2992" name="TextBox 2991">
          <a:extLst>
            <a:ext uri="{FF2B5EF4-FFF2-40B4-BE49-F238E27FC236}">
              <a16:creationId xmlns:a16="http://schemas.microsoft.com/office/drawing/2014/main" id="{00000000-0008-0000-0000-0000B00B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2993" name="TextBox 2992">
          <a:extLst>
            <a:ext uri="{FF2B5EF4-FFF2-40B4-BE49-F238E27FC236}">
              <a16:creationId xmlns:a16="http://schemas.microsoft.com/office/drawing/2014/main" id="{00000000-0008-0000-0000-0000B10B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2994" name="TextBox 2993">
          <a:extLst>
            <a:ext uri="{FF2B5EF4-FFF2-40B4-BE49-F238E27FC236}">
              <a16:creationId xmlns:a16="http://schemas.microsoft.com/office/drawing/2014/main" id="{00000000-0008-0000-0000-0000B20B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1" cy="278089"/>
    <xdr:sp macro="" textlink="">
      <xdr:nvSpPr>
        <xdr:cNvPr id="2995" name="TextBox 2994">
          <a:extLst>
            <a:ext uri="{FF2B5EF4-FFF2-40B4-BE49-F238E27FC236}">
              <a16:creationId xmlns:a16="http://schemas.microsoft.com/office/drawing/2014/main" id="{00000000-0008-0000-0000-0000B30B0000}"/>
            </a:ext>
          </a:extLst>
        </xdr:cNvPr>
        <xdr:cNvSpPr txBox="1"/>
      </xdr:nvSpPr>
      <xdr:spPr>
        <a:xfrm>
          <a:off x="6217920" y="0"/>
          <a:ext cx="184731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996" name="TextBox 2995">
          <a:extLst>
            <a:ext uri="{FF2B5EF4-FFF2-40B4-BE49-F238E27FC236}">
              <a16:creationId xmlns:a16="http://schemas.microsoft.com/office/drawing/2014/main" id="{00000000-0008-0000-0000-0000B40B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997" name="TextBox 2996">
          <a:extLst>
            <a:ext uri="{FF2B5EF4-FFF2-40B4-BE49-F238E27FC236}">
              <a16:creationId xmlns:a16="http://schemas.microsoft.com/office/drawing/2014/main" id="{00000000-0008-0000-0000-0000B50B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998" name="TextBox 2997">
          <a:extLst>
            <a:ext uri="{FF2B5EF4-FFF2-40B4-BE49-F238E27FC236}">
              <a16:creationId xmlns:a16="http://schemas.microsoft.com/office/drawing/2014/main" id="{00000000-0008-0000-0000-0000B60B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2999" name="TextBox 2998">
          <a:extLst>
            <a:ext uri="{FF2B5EF4-FFF2-40B4-BE49-F238E27FC236}">
              <a16:creationId xmlns:a16="http://schemas.microsoft.com/office/drawing/2014/main" id="{00000000-0008-0000-0000-0000B70B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000" name="TextBox 2999">
          <a:extLst>
            <a:ext uri="{FF2B5EF4-FFF2-40B4-BE49-F238E27FC236}">
              <a16:creationId xmlns:a16="http://schemas.microsoft.com/office/drawing/2014/main" id="{00000000-0008-0000-0000-0000B80B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001" name="TextBox 3000">
          <a:extLst>
            <a:ext uri="{FF2B5EF4-FFF2-40B4-BE49-F238E27FC236}">
              <a16:creationId xmlns:a16="http://schemas.microsoft.com/office/drawing/2014/main" id="{00000000-0008-0000-0000-0000B90B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002" name="TextBox 3001">
          <a:extLst>
            <a:ext uri="{FF2B5EF4-FFF2-40B4-BE49-F238E27FC236}">
              <a16:creationId xmlns:a16="http://schemas.microsoft.com/office/drawing/2014/main" id="{00000000-0008-0000-0000-0000BA0B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003" name="TextBox 3002">
          <a:extLst>
            <a:ext uri="{FF2B5EF4-FFF2-40B4-BE49-F238E27FC236}">
              <a16:creationId xmlns:a16="http://schemas.microsoft.com/office/drawing/2014/main" id="{00000000-0008-0000-0000-0000BB0B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004" name="TextBox 3003">
          <a:extLst>
            <a:ext uri="{FF2B5EF4-FFF2-40B4-BE49-F238E27FC236}">
              <a16:creationId xmlns:a16="http://schemas.microsoft.com/office/drawing/2014/main" id="{00000000-0008-0000-0000-0000BC0B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005" name="TextBox 3004">
          <a:extLst>
            <a:ext uri="{FF2B5EF4-FFF2-40B4-BE49-F238E27FC236}">
              <a16:creationId xmlns:a16="http://schemas.microsoft.com/office/drawing/2014/main" id="{00000000-0008-0000-0000-0000BD0B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006" name="TextBox 3005">
          <a:extLst>
            <a:ext uri="{FF2B5EF4-FFF2-40B4-BE49-F238E27FC236}">
              <a16:creationId xmlns:a16="http://schemas.microsoft.com/office/drawing/2014/main" id="{00000000-0008-0000-0000-0000BE0B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84731" cy="264560"/>
    <xdr:sp macro="" textlink="">
      <xdr:nvSpPr>
        <xdr:cNvPr id="3007" name="TextBox 3006">
          <a:extLst>
            <a:ext uri="{FF2B5EF4-FFF2-40B4-BE49-F238E27FC236}">
              <a16:creationId xmlns:a16="http://schemas.microsoft.com/office/drawing/2014/main" id="{00000000-0008-0000-0000-0000BF0B0000}"/>
            </a:ext>
          </a:extLst>
        </xdr:cNvPr>
        <xdr:cNvSpPr txBox="1"/>
      </xdr:nvSpPr>
      <xdr:spPr>
        <a:xfrm>
          <a:off x="76047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264560"/>
    <xdr:sp macro="" textlink="">
      <xdr:nvSpPr>
        <xdr:cNvPr id="3008" name="TextBox 3007">
          <a:extLst>
            <a:ext uri="{FF2B5EF4-FFF2-40B4-BE49-F238E27FC236}">
              <a16:creationId xmlns:a16="http://schemas.microsoft.com/office/drawing/2014/main" id="{00000000-0008-0000-0000-0000C00B0000}"/>
            </a:ext>
          </a:extLst>
        </xdr:cNvPr>
        <xdr:cNvSpPr txBox="1"/>
      </xdr:nvSpPr>
      <xdr:spPr>
        <a:xfrm>
          <a:off x="39776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264560"/>
    <xdr:sp macro="" textlink="">
      <xdr:nvSpPr>
        <xdr:cNvPr id="3009" name="TextBox 3008">
          <a:extLst>
            <a:ext uri="{FF2B5EF4-FFF2-40B4-BE49-F238E27FC236}">
              <a16:creationId xmlns:a16="http://schemas.microsoft.com/office/drawing/2014/main" id="{00000000-0008-0000-0000-0000C10B0000}"/>
            </a:ext>
          </a:extLst>
        </xdr:cNvPr>
        <xdr:cNvSpPr txBox="1"/>
      </xdr:nvSpPr>
      <xdr:spPr>
        <a:xfrm>
          <a:off x="39776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264560"/>
    <xdr:sp macro="" textlink="">
      <xdr:nvSpPr>
        <xdr:cNvPr id="3010" name="TextBox 3009">
          <a:extLst>
            <a:ext uri="{FF2B5EF4-FFF2-40B4-BE49-F238E27FC236}">
              <a16:creationId xmlns:a16="http://schemas.microsoft.com/office/drawing/2014/main" id="{00000000-0008-0000-0000-0000C20B0000}"/>
            </a:ext>
          </a:extLst>
        </xdr:cNvPr>
        <xdr:cNvSpPr txBox="1"/>
      </xdr:nvSpPr>
      <xdr:spPr>
        <a:xfrm>
          <a:off x="39776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264560"/>
    <xdr:sp macro="" textlink="">
      <xdr:nvSpPr>
        <xdr:cNvPr id="3011" name="TextBox 3010">
          <a:extLst>
            <a:ext uri="{FF2B5EF4-FFF2-40B4-BE49-F238E27FC236}">
              <a16:creationId xmlns:a16="http://schemas.microsoft.com/office/drawing/2014/main" id="{00000000-0008-0000-0000-0000C30B0000}"/>
            </a:ext>
          </a:extLst>
        </xdr:cNvPr>
        <xdr:cNvSpPr txBox="1"/>
      </xdr:nvSpPr>
      <xdr:spPr>
        <a:xfrm>
          <a:off x="39776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3012" name="TextBox 3011">
          <a:extLst>
            <a:ext uri="{FF2B5EF4-FFF2-40B4-BE49-F238E27FC236}">
              <a16:creationId xmlns:a16="http://schemas.microsoft.com/office/drawing/2014/main" id="{00000000-0008-0000-0000-0000C40B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3013" name="TextBox 3012">
          <a:extLst>
            <a:ext uri="{FF2B5EF4-FFF2-40B4-BE49-F238E27FC236}">
              <a16:creationId xmlns:a16="http://schemas.microsoft.com/office/drawing/2014/main" id="{00000000-0008-0000-0000-0000C50B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3014" name="TextBox 3013">
          <a:extLst>
            <a:ext uri="{FF2B5EF4-FFF2-40B4-BE49-F238E27FC236}">
              <a16:creationId xmlns:a16="http://schemas.microsoft.com/office/drawing/2014/main" id="{00000000-0008-0000-0000-0000C60B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3015" name="TextBox 3014">
          <a:extLst>
            <a:ext uri="{FF2B5EF4-FFF2-40B4-BE49-F238E27FC236}">
              <a16:creationId xmlns:a16="http://schemas.microsoft.com/office/drawing/2014/main" id="{00000000-0008-0000-0000-0000C70B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3016" name="TextBox 3015">
          <a:extLst>
            <a:ext uri="{FF2B5EF4-FFF2-40B4-BE49-F238E27FC236}">
              <a16:creationId xmlns:a16="http://schemas.microsoft.com/office/drawing/2014/main" id="{00000000-0008-0000-0000-0000C80B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3017" name="TextBox 3016">
          <a:extLst>
            <a:ext uri="{FF2B5EF4-FFF2-40B4-BE49-F238E27FC236}">
              <a16:creationId xmlns:a16="http://schemas.microsoft.com/office/drawing/2014/main" id="{00000000-0008-0000-0000-0000C90B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3018" name="TextBox 3017">
          <a:extLst>
            <a:ext uri="{FF2B5EF4-FFF2-40B4-BE49-F238E27FC236}">
              <a16:creationId xmlns:a16="http://schemas.microsoft.com/office/drawing/2014/main" id="{00000000-0008-0000-0000-0000CA0B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3019" name="TextBox 3018">
          <a:extLst>
            <a:ext uri="{FF2B5EF4-FFF2-40B4-BE49-F238E27FC236}">
              <a16:creationId xmlns:a16="http://schemas.microsoft.com/office/drawing/2014/main" id="{00000000-0008-0000-0000-0000CB0B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3020" name="TextBox 3019">
          <a:extLst>
            <a:ext uri="{FF2B5EF4-FFF2-40B4-BE49-F238E27FC236}">
              <a16:creationId xmlns:a16="http://schemas.microsoft.com/office/drawing/2014/main" id="{00000000-0008-0000-0000-0000CC0B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3021" name="TextBox 3020">
          <a:extLst>
            <a:ext uri="{FF2B5EF4-FFF2-40B4-BE49-F238E27FC236}">
              <a16:creationId xmlns:a16="http://schemas.microsoft.com/office/drawing/2014/main" id="{00000000-0008-0000-0000-0000CD0B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3022" name="TextBox 3021">
          <a:extLst>
            <a:ext uri="{FF2B5EF4-FFF2-40B4-BE49-F238E27FC236}">
              <a16:creationId xmlns:a16="http://schemas.microsoft.com/office/drawing/2014/main" id="{00000000-0008-0000-0000-0000CE0B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3023" name="TextBox 3022">
          <a:extLst>
            <a:ext uri="{FF2B5EF4-FFF2-40B4-BE49-F238E27FC236}">
              <a16:creationId xmlns:a16="http://schemas.microsoft.com/office/drawing/2014/main" id="{00000000-0008-0000-0000-0000CF0B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3024" name="TextBox 3023">
          <a:extLst>
            <a:ext uri="{FF2B5EF4-FFF2-40B4-BE49-F238E27FC236}">
              <a16:creationId xmlns:a16="http://schemas.microsoft.com/office/drawing/2014/main" id="{00000000-0008-0000-0000-0000D00B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3025" name="TextBox 3024">
          <a:extLst>
            <a:ext uri="{FF2B5EF4-FFF2-40B4-BE49-F238E27FC236}">
              <a16:creationId xmlns:a16="http://schemas.microsoft.com/office/drawing/2014/main" id="{00000000-0008-0000-0000-0000D10B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3026" name="TextBox 3025">
          <a:extLst>
            <a:ext uri="{FF2B5EF4-FFF2-40B4-BE49-F238E27FC236}">
              <a16:creationId xmlns:a16="http://schemas.microsoft.com/office/drawing/2014/main" id="{00000000-0008-0000-0000-0000D20B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3027" name="TextBox 3026">
          <a:extLst>
            <a:ext uri="{FF2B5EF4-FFF2-40B4-BE49-F238E27FC236}">
              <a16:creationId xmlns:a16="http://schemas.microsoft.com/office/drawing/2014/main" id="{00000000-0008-0000-0000-0000D30B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3028" name="TextBox 3027">
          <a:extLst>
            <a:ext uri="{FF2B5EF4-FFF2-40B4-BE49-F238E27FC236}">
              <a16:creationId xmlns:a16="http://schemas.microsoft.com/office/drawing/2014/main" id="{00000000-0008-0000-0000-0000D40B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3029" name="TextBox 3028">
          <a:extLst>
            <a:ext uri="{FF2B5EF4-FFF2-40B4-BE49-F238E27FC236}">
              <a16:creationId xmlns:a16="http://schemas.microsoft.com/office/drawing/2014/main" id="{00000000-0008-0000-0000-0000D50B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3030" name="TextBox 3029">
          <a:extLst>
            <a:ext uri="{FF2B5EF4-FFF2-40B4-BE49-F238E27FC236}">
              <a16:creationId xmlns:a16="http://schemas.microsoft.com/office/drawing/2014/main" id="{00000000-0008-0000-0000-0000D60B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3031" name="TextBox 3030">
          <a:extLst>
            <a:ext uri="{FF2B5EF4-FFF2-40B4-BE49-F238E27FC236}">
              <a16:creationId xmlns:a16="http://schemas.microsoft.com/office/drawing/2014/main" id="{00000000-0008-0000-0000-0000D70B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3032" name="TextBox 3031">
          <a:extLst>
            <a:ext uri="{FF2B5EF4-FFF2-40B4-BE49-F238E27FC236}">
              <a16:creationId xmlns:a16="http://schemas.microsoft.com/office/drawing/2014/main" id="{00000000-0008-0000-0000-0000D80B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3033" name="TextBox 3032">
          <a:extLst>
            <a:ext uri="{FF2B5EF4-FFF2-40B4-BE49-F238E27FC236}">
              <a16:creationId xmlns:a16="http://schemas.microsoft.com/office/drawing/2014/main" id="{00000000-0008-0000-0000-0000D90B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3034" name="TextBox 3033">
          <a:extLst>
            <a:ext uri="{FF2B5EF4-FFF2-40B4-BE49-F238E27FC236}">
              <a16:creationId xmlns:a16="http://schemas.microsoft.com/office/drawing/2014/main" id="{00000000-0008-0000-0000-0000DA0B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3035" name="TextBox 3034">
          <a:extLst>
            <a:ext uri="{FF2B5EF4-FFF2-40B4-BE49-F238E27FC236}">
              <a16:creationId xmlns:a16="http://schemas.microsoft.com/office/drawing/2014/main" id="{00000000-0008-0000-0000-0000DB0B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3036" name="TextBox 3035">
          <a:extLst>
            <a:ext uri="{FF2B5EF4-FFF2-40B4-BE49-F238E27FC236}">
              <a16:creationId xmlns:a16="http://schemas.microsoft.com/office/drawing/2014/main" id="{00000000-0008-0000-0000-0000DC0B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3037" name="TextBox 3036">
          <a:extLst>
            <a:ext uri="{FF2B5EF4-FFF2-40B4-BE49-F238E27FC236}">
              <a16:creationId xmlns:a16="http://schemas.microsoft.com/office/drawing/2014/main" id="{00000000-0008-0000-0000-0000DD0B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3038" name="TextBox 3037">
          <a:extLst>
            <a:ext uri="{FF2B5EF4-FFF2-40B4-BE49-F238E27FC236}">
              <a16:creationId xmlns:a16="http://schemas.microsoft.com/office/drawing/2014/main" id="{00000000-0008-0000-0000-0000DE0B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3039" name="TextBox 3038">
          <a:extLst>
            <a:ext uri="{FF2B5EF4-FFF2-40B4-BE49-F238E27FC236}">
              <a16:creationId xmlns:a16="http://schemas.microsoft.com/office/drawing/2014/main" id="{00000000-0008-0000-0000-0000DF0B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3040" name="TextBox 3039">
          <a:extLst>
            <a:ext uri="{FF2B5EF4-FFF2-40B4-BE49-F238E27FC236}">
              <a16:creationId xmlns:a16="http://schemas.microsoft.com/office/drawing/2014/main" id="{00000000-0008-0000-0000-0000E00B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3041" name="TextBox 3040">
          <a:extLst>
            <a:ext uri="{FF2B5EF4-FFF2-40B4-BE49-F238E27FC236}">
              <a16:creationId xmlns:a16="http://schemas.microsoft.com/office/drawing/2014/main" id="{00000000-0008-0000-0000-0000E10B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3042" name="TextBox 3041">
          <a:extLst>
            <a:ext uri="{FF2B5EF4-FFF2-40B4-BE49-F238E27FC236}">
              <a16:creationId xmlns:a16="http://schemas.microsoft.com/office/drawing/2014/main" id="{00000000-0008-0000-0000-0000E20B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3043" name="TextBox 3042">
          <a:extLst>
            <a:ext uri="{FF2B5EF4-FFF2-40B4-BE49-F238E27FC236}">
              <a16:creationId xmlns:a16="http://schemas.microsoft.com/office/drawing/2014/main" id="{00000000-0008-0000-0000-0000E30B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3044" name="TextBox 3043">
          <a:extLst>
            <a:ext uri="{FF2B5EF4-FFF2-40B4-BE49-F238E27FC236}">
              <a16:creationId xmlns:a16="http://schemas.microsoft.com/office/drawing/2014/main" id="{00000000-0008-0000-0000-0000E40B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3045" name="TextBox 3044">
          <a:extLst>
            <a:ext uri="{FF2B5EF4-FFF2-40B4-BE49-F238E27FC236}">
              <a16:creationId xmlns:a16="http://schemas.microsoft.com/office/drawing/2014/main" id="{00000000-0008-0000-0000-0000E50B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92428" cy="278089"/>
    <xdr:sp macro="" textlink="">
      <xdr:nvSpPr>
        <xdr:cNvPr id="3046" name="TextBox 3045">
          <a:extLst>
            <a:ext uri="{FF2B5EF4-FFF2-40B4-BE49-F238E27FC236}">
              <a16:creationId xmlns:a16="http://schemas.microsoft.com/office/drawing/2014/main" id="{00000000-0008-0000-0000-0000E60B0000}"/>
            </a:ext>
          </a:extLst>
        </xdr:cNvPr>
        <xdr:cNvSpPr txBox="1"/>
      </xdr:nvSpPr>
      <xdr:spPr>
        <a:xfrm>
          <a:off x="8679180" y="0"/>
          <a:ext cx="192428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160020</xdr:colOff>
      <xdr:row>0</xdr:row>
      <xdr:rowOff>0</xdr:rowOff>
    </xdr:from>
    <xdr:ext cx="200474" cy="278089"/>
    <xdr:sp macro="" textlink="">
      <xdr:nvSpPr>
        <xdr:cNvPr id="3047" name="TextBox 3046">
          <a:extLst>
            <a:ext uri="{FF2B5EF4-FFF2-40B4-BE49-F238E27FC236}">
              <a16:creationId xmlns:a16="http://schemas.microsoft.com/office/drawing/2014/main" id="{00000000-0008-0000-0000-0000E70B0000}"/>
            </a:ext>
          </a:extLst>
        </xdr:cNvPr>
        <xdr:cNvSpPr txBox="1"/>
      </xdr:nvSpPr>
      <xdr:spPr>
        <a:xfrm>
          <a:off x="883920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3048" name="TextBox 3047">
          <a:extLst>
            <a:ext uri="{FF2B5EF4-FFF2-40B4-BE49-F238E27FC236}">
              <a16:creationId xmlns:a16="http://schemas.microsoft.com/office/drawing/2014/main" id="{00000000-0008-0000-0000-0000E80B0000}"/>
            </a:ext>
          </a:extLst>
        </xdr:cNvPr>
        <xdr:cNvSpPr txBox="1"/>
      </xdr:nvSpPr>
      <xdr:spPr>
        <a:xfrm>
          <a:off x="176022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3049" name="TextBox 3048">
          <a:extLst>
            <a:ext uri="{FF2B5EF4-FFF2-40B4-BE49-F238E27FC236}">
              <a16:creationId xmlns:a16="http://schemas.microsoft.com/office/drawing/2014/main" id="{00000000-0008-0000-0000-0000E90B0000}"/>
            </a:ext>
          </a:extLst>
        </xdr:cNvPr>
        <xdr:cNvSpPr txBox="1"/>
      </xdr:nvSpPr>
      <xdr:spPr>
        <a:xfrm>
          <a:off x="176022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3050" name="TextBox 3049">
          <a:extLst>
            <a:ext uri="{FF2B5EF4-FFF2-40B4-BE49-F238E27FC236}">
              <a16:creationId xmlns:a16="http://schemas.microsoft.com/office/drawing/2014/main" id="{00000000-0008-0000-0000-0000EA0B0000}"/>
            </a:ext>
          </a:extLst>
        </xdr:cNvPr>
        <xdr:cNvSpPr txBox="1"/>
      </xdr:nvSpPr>
      <xdr:spPr>
        <a:xfrm>
          <a:off x="176022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3051" name="TextBox 3050">
          <a:extLst>
            <a:ext uri="{FF2B5EF4-FFF2-40B4-BE49-F238E27FC236}">
              <a16:creationId xmlns:a16="http://schemas.microsoft.com/office/drawing/2014/main" id="{00000000-0008-0000-0000-0000EB0B0000}"/>
            </a:ext>
          </a:extLst>
        </xdr:cNvPr>
        <xdr:cNvSpPr txBox="1"/>
      </xdr:nvSpPr>
      <xdr:spPr>
        <a:xfrm>
          <a:off x="176022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3052" name="TextBox 3051">
          <a:extLst>
            <a:ext uri="{FF2B5EF4-FFF2-40B4-BE49-F238E27FC236}">
              <a16:creationId xmlns:a16="http://schemas.microsoft.com/office/drawing/2014/main" id="{00000000-0008-0000-0000-0000EC0B0000}"/>
            </a:ext>
          </a:extLst>
        </xdr:cNvPr>
        <xdr:cNvSpPr txBox="1"/>
      </xdr:nvSpPr>
      <xdr:spPr>
        <a:xfrm>
          <a:off x="176022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3053" name="TextBox 3052">
          <a:extLst>
            <a:ext uri="{FF2B5EF4-FFF2-40B4-BE49-F238E27FC236}">
              <a16:creationId xmlns:a16="http://schemas.microsoft.com/office/drawing/2014/main" id="{00000000-0008-0000-0000-0000ED0B0000}"/>
            </a:ext>
          </a:extLst>
        </xdr:cNvPr>
        <xdr:cNvSpPr txBox="1"/>
      </xdr:nvSpPr>
      <xdr:spPr>
        <a:xfrm>
          <a:off x="176022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3054" name="TextBox 3053">
          <a:extLst>
            <a:ext uri="{FF2B5EF4-FFF2-40B4-BE49-F238E27FC236}">
              <a16:creationId xmlns:a16="http://schemas.microsoft.com/office/drawing/2014/main" id="{00000000-0008-0000-0000-0000EE0B0000}"/>
            </a:ext>
          </a:extLst>
        </xdr:cNvPr>
        <xdr:cNvSpPr txBox="1"/>
      </xdr:nvSpPr>
      <xdr:spPr>
        <a:xfrm>
          <a:off x="176022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3055" name="TextBox 3054">
          <a:extLst>
            <a:ext uri="{FF2B5EF4-FFF2-40B4-BE49-F238E27FC236}">
              <a16:creationId xmlns:a16="http://schemas.microsoft.com/office/drawing/2014/main" id="{00000000-0008-0000-0000-0000EF0B0000}"/>
            </a:ext>
          </a:extLst>
        </xdr:cNvPr>
        <xdr:cNvSpPr txBox="1"/>
      </xdr:nvSpPr>
      <xdr:spPr>
        <a:xfrm>
          <a:off x="176022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3056" name="TextBox 3055">
          <a:extLst>
            <a:ext uri="{FF2B5EF4-FFF2-40B4-BE49-F238E27FC236}">
              <a16:creationId xmlns:a16="http://schemas.microsoft.com/office/drawing/2014/main" id="{00000000-0008-0000-0000-0000F00B0000}"/>
            </a:ext>
          </a:extLst>
        </xdr:cNvPr>
        <xdr:cNvSpPr txBox="1"/>
      </xdr:nvSpPr>
      <xdr:spPr>
        <a:xfrm>
          <a:off x="176022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3057" name="TextBox 3056">
          <a:extLst>
            <a:ext uri="{FF2B5EF4-FFF2-40B4-BE49-F238E27FC236}">
              <a16:creationId xmlns:a16="http://schemas.microsoft.com/office/drawing/2014/main" id="{00000000-0008-0000-0000-0000F10B0000}"/>
            </a:ext>
          </a:extLst>
        </xdr:cNvPr>
        <xdr:cNvSpPr txBox="1"/>
      </xdr:nvSpPr>
      <xdr:spPr>
        <a:xfrm>
          <a:off x="176022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3058" name="TextBox 3057">
          <a:extLst>
            <a:ext uri="{FF2B5EF4-FFF2-40B4-BE49-F238E27FC236}">
              <a16:creationId xmlns:a16="http://schemas.microsoft.com/office/drawing/2014/main" id="{00000000-0008-0000-0000-0000F20B0000}"/>
            </a:ext>
          </a:extLst>
        </xdr:cNvPr>
        <xdr:cNvSpPr txBox="1"/>
      </xdr:nvSpPr>
      <xdr:spPr>
        <a:xfrm>
          <a:off x="176022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3059" name="TextBox 3058">
          <a:extLst>
            <a:ext uri="{FF2B5EF4-FFF2-40B4-BE49-F238E27FC236}">
              <a16:creationId xmlns:a16="http://schemas.microsoft.com/office/drawing/2014/main" id="{00000000-0008-0000-0000-0000F30B0000}"/>
            </a:ext>
          </a:extLst>
        </xdr:cNvPr>
        <xdr:cNvSpPr txBox="1"/>
      </xdr:nvSpPr>
      <xdr:spPr>
        <a:xfrm>
          <a:off x="176022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3060" name="TextBox 3059">
          <a:extLst>
            <a:ext uri="{FF2B5EF4-FFF2-40B4-BE49-F238E27FC236}">
              <a16:creationId xmlns:a16="http://schemas.microsoft.com/office/drawing/2014/main" id="{00000000-0008-0000-0000-0000F40B0000}"/>
            </a:ext>
          </a:extLst>
        </xdr:cNvPr>
        <xdr:cNvSpPr txBox="1"/>
      </xdr:nvSpPr>
      <xdr:spPr>
        <a:xfrm>
          <a:off x="176022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3061" name="TextBox 3060">
          <a:extLst>
            <a:ext uri="{FF2B5EF4-FFF2-40B4-BE49-F238E27FC236}">
              <a16:creationId xmlns:a16="http://schemas.microsoft.com/office/drawing/2014/main" id="{00000000-0008-0000-0000-0000F50B0000}"/>
            </a:ext>
          </a:extLst>
        </xdr:cNvPr>
        <xdr:cNvSpPr txBox="1"/>
      </xdr:nvSpPr>
      <xdr:spPr>
        <a:xfrm>
          <a:off x="176022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3062" name="TextBox 3061">
          <a:extLst>
            <a:ext uri="{FF2B5EF4-FFF2-40B4-BE49-F238E27FC236}">
              <a16:creationId xmlns:a16="http://schemas.microsoft.com/office/drawing/2014/main" id="{00000000-0008-0000-0000-0000F60B0000}"/>
            </a:ext>
          </a:extLst>
        </xdr:cNvPr>
        <xdr:cNvSpPr txBox="1"/>
      </xdr:nvSpPr>
      <xdr:spPr>
        <a:xfrm>
          <a:off x="176022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3063" name="TextBox 3062">
          <a:extLst>
            <a:ext uri="{FF2B5EF4-FFF2-40B4-BE49-F238E27FC236}">
              <a16:creationId xmlns:a16="http://schemas.microsoft.com/office/drawing/2014/main" id="{00000000-0008-0000-0000-0000F70B0000}"/>
            </a:ext>
          </a:extLst>
        </xdr:cNvPr>
        <xdr:cNvSpPr txBox="1"/>
      </xdr:nvSpPr>
      <xdr:spPr>
        <a:xfrm>
          <a:off x="176022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3064" name="TextBox 3063">
          <a:extLst>
            <a:ext uri="{FF2B5EF4-FFF2-40B4-BE49-F238E27FC236}">
              <a16:creationId xmlns:a16="http://schemas.microsoft.com/office/drawing/2014/main" id="{00000000-0008-0000-0000-0000F80B0000}"/>
            </a:ext>
          </a:extLst>
        </xdr:cNvPr>
        <xdr:cNvSpPr txBox="1"/>
      </xdr:nvSpPr>
      <xdr:spPr>
        <a:xfrm>
          <a:off x="176022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3065" name="TextBox 3064">
          <a:extLst>
            <a:ext uri="{FF2B5EF4-FFF2-40B4-BE49-F238E27FC236}">
              <a16:creationId xmlns:a16="http://schemas.microsoft.com/office/drawing/2014/main" id="{00000000-0008-0000-0000-0000F90B0000}"/>
            </a:ext>
          </a:extLst>
        </xdr:cNvPr>
        <xdr:cNvSpPr txBox="1"/>
      </xdr:nvSpPr>
      <xdr:spPr>
        <a:xfrm>
          <a:off x="176022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3066" name="TextBox 3065">
          <a:extLst>
            <a:ext uri="{FF2B5EF4-FFF2-40B4-BE49-F238E27FC236}">
              <a16:creationId xmlns:a16="http://schemas.microsoft.com/office/drawing/2014/main" id="{00000000-0008-0000-0000-0000FA0B0000}"/>
            </a:ext>
          </a:extLst>
        </xdr:cNvPr>
        <xdr:cNvSpPr txBox="1"/>
      </xdr:nvSpPr>
      <xdr:spPr>
        <a:xfrm>
          <a:off x="176022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3067" name="TextBox 3066">
          <a:extLst>
            <a:ext uri="{FF2B5EF4-FFF2-40B4-BE49-F238E27FC236}">
              <a16:creationId xmlns:a16="http://schemas.microsoft.com/office/drawing/2014/main" id="{00000000-0008-0000-0000-0000FB0B0000}"/>
            </a:ext>
          </a:extLst>
        </xdr:cNvPr>
        <xdr:cNvSpPr txBox="1"/>
      </xdr:nvSpPr>
      <xdr:spPr>
        <a:xfrm>
          <a:off x="176022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3068" name="TextBox 3067">
          <a:extLst>
            <a:ext uri="{FF2B5EF4-FFF2-40B4-BE49-F238E27FC236}">
              <a16:creationId xmlns:a16="http://schemas.microsoft.com/office/drawing/2014/main" id="{00000000-0008-0000-0000-0000FC0B0000}"/>
            </a:ext>
          </a:extLst>
        </xdr:cNvPr>
        <xdr:cNvSpPr txBox="1"/>
      </xdr:nvSpPr>
      <xdr:spPr>
        <a:xfrm>
          <a:off x="176022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3069" name="TextBox 3068">
          <a:extLst>
            <a:ext uri="{FF2B5EF4-FFF2-40B4-BE49-F238E27FC236}">
              <a16:creationId xmlns:a16="http://schemas.microsoft.com/office/drawing/2014/main" id="{00000000-0008-0000-0000-0000FD0B0000}"/>
            </a:ext>
          </a:extLst>
        </xdr:cNvPr>
        <xdr:cNvSpPr txBox="1"/>
      </xdr:nvSpPr>
      <xdr:spPr>
        <a:xfrm>
          <a:off x="176022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3070" name="TextBox 3069">
          <a:extLst>
            <a:ext uri="{FF2B5EF4-FFF2-40B4-BE49-F238E27FC236}">
              <a16:creationId xmlns:a16="http://schemas.microsoft.com/office/drawing/2014/main" id="{00000000-0008-0000-0000-0000FE0B0000}"/>
            </a:ext>
          </a:extLst>
        </xdr:cNvPr>
        <xdr:cNvSpPr txBox="1"/>
      </xdr:nvSpPr>
      <xdr:spPr>
        <a:xfrm>
          <a:off x="176022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3071" name="TextBox 3070">
          <a:extLst>
            <a:ext uri="{FF2B5EF4-FFF2-40B4-BE49-F238E27FC236}">
              <a16:creationId xmlns:a16="http://schemas.microsoft.com/office/drawing/2014/main" id="{00000000-0008-0000-0000-0000FF0B0000}"/>
            </a:ext>
          </a:extLst>
        </xdr:cNvPr>
        <xdr:cNvSpPr txBox="1"/>
      </xdr:nvSpPr>
      <xdr:spPr>
        <a:xfrm>
          <a:off x="176022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3072" name="TextBox 3071">
          <a:extLst>
            <a:ext uri="{FF2B5EF4-FFF2-40B4-BE49-F238E27FC236}">
              <a16:creationId xmlns:a16="http://schemas.microsoft.com/office/drawing/2014/main" id="{00000000-0008-0000-0000-0000000C0000}"/>
            </a:ext>
          </a:extLst>
        </xdr:cNvPr>
        <xdr:cNvSpPr txBox="1"/>
      </xdr:nvSpPr>
      <xdr:spPr>
        <a:xfrm>
          <a:off x="176022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3073" name="TextBox 3072">
          <a:extLst>
            <a:ext uri="{FF2B5EF4-FFF2-40B4-BE49-F238E27FC236}">
              <a16:creationId xmlns:a16="http://schemas.microsoft.com/office/drawing/2014/main" id="{00000000-0008-0000-0000-0000010C0000}"/>
            </a:ext>
          </a:extLst>
        </xdr:cNvPr>
        <xdr:cNvSpPr txBox="1"/>
      </xdr:nvSpPr>
      <xdr:spPr>
        <a:xfrm>
          <a:off x="176022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3074" name="TextBox 3073">
          <a:extLst>
            <a:ext uri="{FF2B5EF4-FFF2-40B4-BE49-F238E27FC236}">
              <a16:creationId xmlns:a16="http://schemas.microsoft.com/office/drawing/2014/main" id="{00000000-0008-0000-0000-0000020C0000}"/>
            </a:ext>
          </a:extLst>
        </xdr:cNvPr>
        <xdr:cNvSpPr txBox="1"/>
      </xdr:nvSpPr>
      <xdr:spPr>
        <a:xfrm>
          <a:off x="176022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3075" name="TextBox 3074">
          <a:extLst>
            <a:ext uri="{FF2B5EF4-FFF2-40B4-BE49-F238E27FC236}">
              <a16:creationId xmlns:a16="http://schemas.microsoft.com/office/drawing/2014/main" id="{00000000-0008-0000-0000-0000030C0000}"/>
            </a:ext>
          </a:extLst>
        </xdr:cNvPr>
        <xdr:cNvSpPr txBox="1"/>
      </xdr:nvSpPr>
      <xdr:spPr>
        <a:xfrm>
          <a:off x="176022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3076" name="TextBox 3075">
          <a:extLst>
            <a:ext uri="{FF2B5EF4-FFF2-40B4-BE49-F238E27FC236}">
              <a16:creationId xmlns:a16="http://schemas.microsoft.com/office/drawing/2014/main" id="{00000000-0008-0000-0000-0000040C0000}"/>
            </a:ext>
          </a:extLst>
        </xdr:cNvPr>
        <xdr:cNvSpPr txBox="1"/>
      </xdr:nvSpPr>
      <xdr:spPr>
        <a:xfrm>
          <a:off x="176022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3077" name="TextBox 3076">
          <a:extLst>
            <a:ext uri="{FF2B5EF4-FFF2-40B4-BE49-F238E27FC236}">
              <a16:creationId xmlns:a16="http://schemas.microsoft.com/office/drawing/2014/main" id="{00000000-0008-0000-0000-0000050C0000}"/>
            </a:ext>
          </a:extLst>
        </xdr:cNvPr>
        <xdr:cNvSpPr txBox="1"/>
      </xdr:nvSpPr>
      <xdr:spPr>
        <a:xfrm>
          <a:off x="176022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3078" name="TextBox 3077">
          <a:extLst>
            <a:ext uri="{FF2B5EF4-FFF2-40B4-BE49-F238E27FC236}">
              <a16:creationId xmlns:a16="http://schemas.microsoft.com/office/drawing/2014/main" id="{00000000-0008-0000-0000-0000060C0000}"/>
            </a:ext>
          </a:extLst>
        </xdr:cNvPr>
        <xdr:cNvSpPr txBox="1"/>
      </xdr:nvSpPr>
      <xdr:spPr>
        <a:xfrm>
          <a:off x="176022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3079" name="TextBox 3078">
          <a:extLst>
            <a:ext uri="{FF2B5EF4-FFF2-40B4-BE49-F238E27FC236}">
              <a16:creationId xmlns:a16="http://schemas.microsoft.com/office/drawing/2014/main" id="{00000000-0008-0000-0000-0000070C0000}"/>
            </a:ext>
          </a:extLst>
        </xdr:cNvPr>
        <xdr:cNvSpPr txBox="1"/>
      </xdr:nvSpPr>
      <xdr:spPr>
        <a:xfrm>
          <a:off x="176022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3080" name="TextBox 3079">
          <a:extLst>
            <a:ext uri="{FF2B5EF4-FFF2-40B4-BE49-F238E27FC236}">
              <a16:creationId xmlns:a16="http://schemas.microsoft.com/office/drawing/2014/main" id="{00000000-0008-0000-0000-0000080C0000}"/>
            </a:ext>
          </a:extLst>
        </xdr:cNvPr>
        <xdr:cNvSpPr txBox="1"/>
      </xdr:nvSpPr>
      <xdr:spPr>
        <a:xfrm>
          <a:off x="176022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3081" name="TextBox 3080">
          <a:extLst>
            <a:ext uri="{FF2B5EF4-FFF2-40B4-BE49-F238E27FC236}">
              <a16:creationId xmlns:a16="http://schemas.microsoft.com/office/drawing/2014/main" id="{00000000-0008-0000-0000-0000090C0000}"/>
            </a:ext>
          </a:extLst>
        </xdr:cNvPr>
        <xdr:cNvSpPr txBox="1"/>
      </xdr:nvSpPr>
      <xdr:spPr>
        <a:xfrm>
          <a:off x="176022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3082" name="TextBox 3081">
          <a:extLst>
            <a:ext uri="{FF2B5EF4-FFF2-40B4-BE49-F238E27FC236}">
              <a16:creationId xmlns:a16="http://schemas.microsoft.com/office/drawing/2014/main" id="{00000000-0008-0000-0000-00000A0C0000}"/>
            </a:ext>
          </a:extLst>
        </xdr:cNvPr>
        <xdr:cNvSpPr txBox="1"/>
      </xdr:nvSpPr>
      <xdr:spPr>
        <a:xfrm>
          <a:off x="176022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3083" name="TextBox 3082">
          <a:extLst>
            <a:ext uri="{FF2B5EF4-FFF2-40B4-BE49-F238E27FC236}">
              <a16:creationId xmlns:a16="http://schemas.microsoft.com/office/drawing/2014/main" id="{00000000-0008-0000-0000-00000B0C0000}"/>
            </a:ext>
          </a:extLst>
        </xdr:cNvPr>
        <xdr:cNvSpPr txBox="1"/>
      </xdr:nvSpPr>
      <xdr:spPr>
        <a:xfrm>
          <a:off x="176022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3084" name="TextBox 3083">
          <a:extLst>
            <a:ext uri="{FF2B5EF4-FFF2-40B4-BE49-F238E27FC236}">
              <a16:creationId xmlns:a16="http://schemas.microsoft.com/office/drawing/2014/main" id="{00000000-0008-0000-0000-00000C0C0000}"/>
            </a:ext>
          </a:extLst>
        </xdr:cNvPr>
        <xdr:cNvSpPr txBox="1"/>
      </xdr:nvSpPr>
      <xdr:spPr>
        <a:xfrm>
          <a:off x="176022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3085" name="TextBox 3084">
          <a:extLst>
            <a:ext uri="{FF2B5EF4-FFF2-40B4-BE49-F238E27FC236}">
              <a16:creationId xmlns:a16="http://schemas.microsoft.com/office/drawing/2014/main" id="{00000000-0008-0000-0000-00000D0C0000}"/>
            </a:ext>
          </a:extLst>
        </xdr:cNvPr>
        <xdr:cNvSpPr txBox="1"/>
      </xdr:nvSpPr>
      <xdr:spPr>
        <a:xfrm>
          <a:off x="176022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3086" name="TextBox 3085">
          <a:extLst>
            <a:ext uri="{FF2B5EF4-FFF2-40B4-BE49-F238E27FC236}">
              <a16:creationId xmlns:a16="http://schemas.microsoft.com/office/drawing/2014/main" id="{00000000-0008-0000-0000-00000E0C0000}"/>
            </a:ext>
          </a:extLst>
        </xdr:cNvPr>
        <xdr:cNvSpPr txBox="1"/>
      </xdr:nvSpPr>
      <xdr:spPr>
        <a:xfrm>
          <a:off x="176022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3087" name="TextBox 3086">
          <a:extLst>
            <a:ext uri="{FF2B5EF4-FFF2-40B4-BE49-F238E27FC236}">
              <a16:creationId xmlns:a16="http://schemas.microsoft.com/office/drawing/2014/main" id="{00000000-0008-0000-0000-00000F0C0000}"/>
            </a:ext>
          </a:extLst>
        </xdr:cNvPr>
        <xdr:cNvSpPr txBox="1"/>
      </xdr:nvSpPr>
      <xdr:spPr>
        <a:xfrm>
          <a:off x="176022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3088" name="TextBox 3087">
          <a:extLst>
            <a:ext uri="{FF2B5EF4-FFF2-40B4-BE49-F238E27FC236}">
              <a16:creationId xmlns:a16="http://schemas.microsoft.com/office/drawing/2014/main" id="{00000000-0008-0000-0000-0000100C0000}"/>
            </a:ext>
          </a:extLst>
        </xdr:cNvPr>
        <xdr:cNvSpPr txBox="1"/>
      </xdr:nvSpPr>
      <xdr:spPr>
        <a:xfrm>
          <a:off x="176022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3089" name="TextBox 3088">
          <a:extLst>
            <a:ext uri="{FF2B5EF4-FFF2-40B4-BE49-F238E27FC236}">
              <a16:creationId xmlns:a16="http://schemas.microsoft.com/office/drawing/2014/main" id="{00000000-0008-0000-0000-0000110C0000}"/>
            </a:ext>
          </a:extLst>
        </xdr:cNvPr>
        <xdr:cNvSpPr txBox="1"/>
      </xdr:nvSpPr>
      <xdr:spPr>
        <a:xfrm>
          <a:off x="176022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264560"/>
    <xdr:sp macro="" textlink="">
      <xdr:nvSpPr>
        <xdr:cNvPr id="3090" name="TextBox 3089">
          <a:extLst>
            <a:ext uri="{FF2B5EF4-FFF2-40B4-BE49-F238E27FC236}">
              <a16:creationId xmlns:a16="http://schemas.microsoft.com/office/drawing/2014/main" id="{00000000-0008-0000-0000-0000120C0000}"/>
            </a:ext>
          </a:extLst>
        </xdr:cNvPr>
        <xdr:cNvSpPr txBox="1"/>
      </xdr:nvSpPr>
      <xdr:spPr>
        <a:xfrm>
          <a:off x="39776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264560"/>
    <xdr:sp macro="" textlink="">
      <xdr:nvSpPr>
        <xdr:cNvPr id="3091" name="TextBox 3090">
          <a:extLst>
            <a:ext uri="{FF2B5EF4-FFF2-40B4-BE49-F238E27FC236}">
              <a16:creationId xmlns:a16="http://schemas.microsoft.com/office/drawing/2014/main" id="{00000000-0008-0000-0000-0000130C0000}"/>
            </a:ext>
          </a:extLst>
        </xdr:cNvPr>
        <xdr:cNvSpPr txBox="1"/>
      </xdr:nvSpPr>
      <xdr:spPr>
        <a:xfrm>
          <a:off x="39776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264560"/>
    <xdr:sp macro="" textlink="">
      <xdr:nvSpPr>
        <xdr:cNvPr id="3092" name="TextBox 3091">
          <a:extLst>
            <a:ext uri="{FF2B5EF4-FFF2-40B4-BE49-F238E27FC236}">
              <a16:creationId xmlns:a16="http://schemas.microsoft.com/office/drawing/2014/main" id="{00000000-0008-0000-0000-0000140C0000}"/>
            </a:ext>
          </a:extLst>
        </xdr:cNvPr>
        <xdr:cNvSpPr txBox="1"/>
      </xdr:nvSpPr>
      <xdr:spPr>
        <a:xfrm>
          <a:off x="39776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264560"/>
    <xdr:sp macro="" textlink="">
      <xdr:nvSpPr>
        <xdr:cNvPr id="3093" name="TextBox 3092">
          <a:extLst>
            <a:ext uri="{FF2B5EF4-FFF2-40B4-BE49-F238E27FC236}">
              <a16:creationId xmlns:a16="http://schemas.microsoft.com/office/drawing/2014/main" id="{00000000-0008-0000-0000-0000150C0000}"/>
            </a:ext>
          </a:extLst>
        </xdr:cNvPr>
        <xdr:cNvSpPr txBox="1"/>
      </xdr:nvSpPr>
      <xdr:spPr>
        <a:xfrm>
          <a:off x="39776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3094" name="TextBox 3093">
          <a:extLst>
            <a:ext uri="{FF2B5EF4-FFF2-40B4-BE49-F238E27FC236}">
              <a16:creationId xmlns:a16="http://schemas.microsoft.com/office/drawing/2014/main" id="{00000000-0008-0000-0000-0000160C0000}"/>
            </a:ext>
          </a:extLst>
        </xdr:cNvPr>
        <xdr:cNvSpPr txBox="1"/>
      </xdr:nvSpPr>
      <xdr:spPr>
        <a:xfrm>
          <a:off x="398014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3095" name="TextBox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 txBox="1"/>
      </xdr:nvSpPr>
      <xdr:spPr>
        <a:xfrm>
          <a:off x="398014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3096" name="TextBox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 txBox="1"/>
      </xdr:nvSpPr>
      <xdr:spPr>
        <a:xfrm>
          <a:off x="398014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3097" name="TextBox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 txBox="1"/>
      </xdr:nvSpPr>
      <xdr:spPr>
        <a:xfrm>
          <a:off x="398014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3098" name="TextBox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 txBox="1"/>
      </xdr:nvSpPr>
      <xdr:spPr>
        <a:xfrm>
          <a:off x="398014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3099" name="TextBox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 txBox="1"/>
      </xdr:nvSpPr>
      <xdr:spPr>
        <a:xfrm>
          <a:off x="398014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3100" name="TextBox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 txBox="1"/>
      </xdr:nvSpPr>
      <xdr:spPr>
        <a:xfrm>
          <a:off x="398014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3101" name="TextBox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 txBox="1"/>
      </xdr:nvSpPr>
      <xdr:spPr>
        <a:xfrm>
          <a:off x="398014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3102" name="TextBox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 txBox="1"/>
      </xdr:nvSpPr>
      <xdr:spPr>
        <a:xfrm>
          <a:off x="398014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3103" name="TextBox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 txBox="1"/>
      </xdr:nvSpPr>
      <xdr:spPr>
        <a:xfrm>
          <a:off x="398014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3104" name="TextBox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 txBox="1"/>
      </xdr:nvSpPr>
      <xdr:spPr>
        <a:xfrm>
          <a:off x="398014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3105" name="TextBox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 txBox="1"/>
      </xdr:nvSpPr>
      <xdr:spPr>
        <a:xfrm>
          <a:off x="398014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3106" name="TextBox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 txBox="1"/>
      </xdr:nvSpPr>
      <xdr:spPr>
        <a:xfrm>
          <a:off x="398014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3107" name="TextBox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 txBox="1"/>
      </xdr:nvSpPr>
      <xdr:spPr>
        <a:xfrm>
          <a:off x="398014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3108" name="TextBox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 txBox="1"/>
      </xdr:nvSpPr>
      <xdr:spPr>
        <a:xfrm>
          <a:off x="398014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3109" name="TextBox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 txBox="1"/>
      </xdr:nvSpPr>
      <xdr:spPr>
        <a:xfrm>
          <a:off x="398014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3110" name="TextBox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 txBox="1"/>
      </xdr:nvSpPr>
      <xdr:spPr>
        <a:xfrm>
          <a:off x="398014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3111" name="TextBox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 txBox="1"/>
      </xdr:nvSpPr>
      <xdr:spPr>
        <a:xfrm>
          <a:off x="398014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3112" name="TextBox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 txBox="1"/>
      </xdr:nvSpPr>
      <xdr:spPr>
        <a:xfrm>
          <a:off x="398014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3113" name="TextBox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 txBox="1"/>
      </xdr:nvSpPr>
      <xdr:spPr>
        <a:xfrm>
          <a:off x="398014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3114" name="TextBox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 txBox="1"/>
      </xdr:nvSpPr>
      <xdr:spPr>
        <a:xfrm>
          <a:off x="176022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3115" name="TextBox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 txBox="1"/>
      </xdr:nvSpPr>
      <xdr:spPr>
        <a:xfrm>
          <a:off x="176022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3116" name="TextBox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 txBox="1"/>
      </xdr:nvSpPr>
      <xdr:spPr>
        <a:xfrm>
          <a:off x="176022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3117" name="TextBox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 txBox="1"/>
      </xdr:nvSpPr>
      <xdr:spPr>
        <a:xfrm>
          <a:off x="176022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3118" name="TextBox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 txBox="1"/>
      </xdr:nvSpPr>
      <xdr:spPr>
        <a:xfrm>
          <a:off x="176022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3119" name="TextBox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 txBox="1"/>
      </xdr:nvSpPr>
      <xdr:spPr>
        <a:xfrm>
          <a:off x="176022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3120" name="TextBox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 txBox="1"/>
      </xdr:nvSpPr>
      <xdr:spPr>
        <a:xfrm>
          <a:off x="176022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3121" name="TextBox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 txBox="1"/>
      </xdr:nvSpPr>
      <xdr:spPr>
        <a:xfrm>
          <a:off x="176022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3122" name="TextBox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 txBox="1"/>
      </xdr:nvSpPr>
      <xdr:spPr>
        <a:xfrm>
          <a:off x="176022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3123" name="TextBox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 txBox="1"/>
      </xdr:nvSpPr>
      <xdr:spPr>
        <a:xfrm>
          <a:off x="176022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3124" name="TextBox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 txBox="1"/>
      </xdr:nvSpPr>
      <xdr:spPr>
        <a:xfrm>
          <a:off x="176022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3125" name="TextBox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 txBox="1"/>
      </xdr:nvSpPr>
      <xdr:spPr>
        <a:xfrm>
          <a:off x="176022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3126" name="TextBox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 txBox="1"/>
      </xdr:nvSpPr>
      <xdr:spPr>
        <a:xfrm>
          <a:off x="176022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3127" name="TextBox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 txBox="1"/>
      </xdr:nvSpPr>
      <xdr:spPr>
        <a:xfrm>
          <a:off x="176022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3128" name="TextBox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 txBox="1"/>
      </xdr:nvSpPr>
      <xdr:spPr>
        <a:xfrm>
          <a:off x="176022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3129" name="TextBox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 txBox="1"/>
      </xdr:nvSpPr>
      <xdr:spPr>
        <a:xfrm>
          <a:off x="176022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3130" name="TextBox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 txBox="1"/>
      </xdr:nvSpPr>
      <xdr:spPr>
        <a:xfrm>
          <a:off x="176022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3131" name="TextBox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 txBox="1"/>
      </xdr:nvSpPr>
      <xdr:spPr>
        <a:xfrm>
          <a:off x="176022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3132" name="TextBox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 txBox="1"/>
      </xdr:nvSpPr>
      <xdr:spPr>
        <a:xfrm>
          <a:off x="176022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3133" name="TextBox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 txBox="1"/>
      </xdr:nvSpPr>
      <xdr:spPr>
        <a:xfrm>
          <a:off x="176022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3134" name="TextBox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 txBox="1"/>
      </xdr:nvSpPr>
      <xdr:spPr>
        <a:xfrm>
          <a:off x="176022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3135" name="TextBox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 txBox="1"/>
      </xdr:nvSpPr>
      <xdr:spPr>
        <a:xfrm>
          <a:off x="176022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3136" name="TextBox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 txBox="1"/>
      </xdr:nvSpPr>
      <xdr:spPr>
        <a:xfrm>
          <a:off x="176022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474" cy="278089"/>
    <xdr:sp macro="" textlink="">
      <xdr:nvSpPr>
        <xdr:cNvPr id="3137" name="TextBox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 txBox="1"/>
      </xdr:nvSpPr>
      <xdr:spPr>
        <a:xfrm>
          <a:off x="1760220" y="0"/>
          <a:ext cx="200474" cy="278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3138" name="TextBox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 txBox="1"/>
      </xdr:nvSpPr>
      <xdr:spPr>
        <a:xfrm>
          <a:off x="398014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3139" name="TextBox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 txBox="1"/>
      </xdr:nvSpPr>
      <xdr:spPr>
        <a:xfrm>
          <a:off x="398014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3140" name="TextBox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 txBox="1"/>
      </xdr:nvSpPr>
      <xdr:spPr>
        <a:xfrm>
          <a:off x="398014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3141" name="TextBox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 txBox="1"/>
      </xdr:nvSpPr>
      <xdr:spPr>
        <a:xfrm>
          <a:off x="398014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3142" name="TextBox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 txBox="1"/>
      </xdr:nvSpPr>
      <xdr:spPr>
        <a:xfrm>
          <a:off x="398014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3143" name="TextBox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 txBox="1"/>
      </xdr:nvSpPr>
      <xdr:spPr>
        <a:xfrm>
          <a:off x="398014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3144" name="TextBox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 txBox="1"/>
      </xdr:nvSpPr>
      <xdr:spPr>
        <a:xfrm>
          <a:off x="398014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3145" name="TextBox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 txBox="1"/>
      </xdr:nvSpPr>
      <xdr:spPr>
        <a:xfrm>
          <a:off x="398014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3146" name="TextBox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 txBox="1"/>
      </xdr:nvSpPr>
      <xdr:spPr>
        <a:xfrm>
          <a:off x="398014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3147" name="TextBox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 txBox="1"/>
      </xdr:nvSpPr>
      <xdr:spPr>
        <a:xfrm>
          <a:off x="398014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3148" name="TextBox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 txBox="1"/>
      </xdr:nvSpPr>
      <xdr:spPr>
        <a:xfrm>
          <a:off x="398014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3149" name="TextBox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 txBox="1"/>
      </xdr:nvSpPr>
      <xdr:spPr>
        <a:xfrm>
          <a:off x="398014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3150" name="TextBox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 txBox="1"/>
      </xdr:nvSpPr>
      <xdr:spPr>
        <a:xfrm>
          <a:off x="398014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3151" name="TextBox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 txBox="1"/>
      </xdr:nvSpPr>
      <xdr:spPr>
        <a:xfrm>
          <a:off x="398014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3152" name="TextBox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 txBox="1"/>
      </xdr:nvSpPr>
      <xdr:spPr>
        <a:xfrm>
          <a:off x="398014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3153" name="TextBox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 txBox="1"/>
      </xdr:nvSpPr>
      <xdr:spPr>
        <a:xfrm>
          <a:off x="398014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3154" name="TextBox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 txBox="1"/>
      </xdr:nvSpPr>
      <xdr:spPr>
        <a:xfrm>
          <a:off x="398014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3155" name="TextBox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 txBox="1"/>
      </xdr:nvSpPr>
      <xdr:spPr>
        <a:xfrm>
          <a:off x="398014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3156" name="TextBox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 txBox="1"/>
      </xdr:nvSpPr>
      <xdr:spPr>
        <a:xfrm>
          <a:off x="398014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3157" name="TextBox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 txBox="1"/>
      </xdr:nvSpPr>
      <xdr:spPr>
        <a:xfrm>
          <a:off x="398014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3158" name="TextBox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 txBox="1"/>
      </xdr:nvSpPr>
      <xdr:spPr>
        <a:xfrm>
          <a:off x="398014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3159" name="TextBox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 txBox="1"/>
      </xdr:nvSpPr>
      <xdr:spPr>
        <a:xfrm>
          <a:off x="398014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3160" name="TextBox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 txBox="1"/>
      </xdr:nvSpPr>
      <xdr:spPr>
        <a:xfrm>
          <a:off x="398014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3161" name="TextBox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 txBox="1"/>
      </xdr:nvSpPr>
      <xdr:spPr>
        <a:xfrm>
          <a:off x="398014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3162" name="TextBox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 txBox="1"/>
      </xdr:nvSpPr>
      <xdr:spPr>
        <a:xfrm>
          <a:off x="398014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3163" name="TextBox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 txBox="1"/>
      </xdr:nvSpPr>
      <xdr:spPr>
        <a:xfrm>
          <a:off x="398014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3164" name="TextBox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 txBox="1"/>
      </xdr:nvSpPr>
      <xdr:spPr>
        <a:xfrm>
          <a:off x="398014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3165" name="TextBox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 txBox="1"/>
      </xdr:nvSpPr>
      <xdr:spPr>
        <a:xfrm>
          <a:off x="398014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3166" name="TextBox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 txBox="1"/>
      </xdr:nvSpPr>
      <xdr:spPr>
        <a:xfrm>
          <a:off x="398014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3167" name="TextBox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 txBox="1"/>
      </xdr:nvSpPr>
      <xdr:spPr>
        <a:xfrm>
          <a:off x="398014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3168" name="TextBox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 txBox="1"/>
      </xdr:nvSpPr>
      <xdr:spPr>
        <a:xfrm>
          <a:off x="398014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3169" name="TextBox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 txBox="1"/>
      </xdr:nvSpPr>
      <xdr:spPr>
        <a:xfrm>
          <a:off x="398014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3170" name="TextBox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 txBox="1"/>
      </xdr:nvSpPr>
      <xdr:spPr>
        <a:xfrm>
          <a:off x="398014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3171" name="TextBox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 txBox="1"/>
      </xdr:nvSpPr>
      <xdr:spPr>
        <a:xfrm>
          <a:off x="398014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3172" name="TextBox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 txBox="1"/>
      </xdr:nvSpPr>
      <xdr:spPr>
        <a:xfrm>
          <a:off x="398014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3173" name="TextBox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 txBox="1"/>
      </xdr:nvSpPr>
      <xdr:spPr>
        <a:xfrm>
          <a:off x="398014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3174" name="TextBox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 txBox="1"/>
      </xdr:nvSpPr>
      <xdr:spPr>
        <a:xfrm>
          <a:off x="398014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3175" name="TextBox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 txBox="1"/>
      </xdr:nvSpPr>
      <xdr:spPr>
        <a:xfrm>
          <a:off x="398014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3176" name="TextBox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 txBox="1"/>
      </xdr:nvSpPr>
      <xdr:spPr>
        <a:xfrm>
          <a:off x="398014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3177" name="TextBox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 txBox="1"/>
      </xdr:nvSpPr>
      <xdr:spPr>
        <a:xfrm>
          <a:off x="398014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3178" name="TextBox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 txBox="1"/>
      </xdr:nvSpPr>
      <xdr:spPr>
        <a:xfrm>
          <a:off x="398014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3179" name="TextBox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 txBox="1"/>
      </xdr:nvSpPr>
      <xdr:spPr>
        <a:xfrm>
          <a:off x="398014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3180" name="TextBox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 txBox="1"/>
      </xdr:nvSpPr>
      <xdr:spPr>
        <a:xfrm>
          <a:off x="398014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3181" name="TextBox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 txBox="1"/>
      </xdr:nvSpPr>
      <xdr:spPr>
        <a:xfrm>
          <a:off x="398014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3182" name="TextBox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 txBox="1"/>
      </xdr:nvSpPr>
      <xdr:spPr>
        <a:xfrm>
          <a:off x="398014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3183" name="TextBox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 txBox="1"/>
      </xdr:nvSpPr>
      <xdr:spPr>
        <a:xfrm>
          <a:off x="398014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3184" name="TextBox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 txBox="1"/>
      </xdr:nvSpPr>
      <xdr:spPr>
        <a:xfrm>
          <a:off x="398014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3185" name="TextBox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 txBox="1"/>
      </xdr:nvSpPr>
      <xdr:spPr>
        <a:xfrm>
          <a:off x="398014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3186" name="TextBox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 txBox="1"/>
      </xdr:nvSpPr>
      <xdr:spPr>
        <a:xfrm>
          <a:off x="398014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3187" name="TextBox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 txBox="1"/>
      </xdr:nvSpPr>
      <xdr:spPr>
        <a:xfrm>
          <a:off x="398014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3188" name="TextBox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 txBox="1"/>
      </xdr:nvSpPr>
      <xdr:spPr>
        <a:xfrm>
          <a:off x="398014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3189" name="TextBox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 txBox="1"/>
      </xdr:nvSpPr>
      <xdr:spPr>
        <a:xfrm>
          <a:off x="398014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3190" name="TextBox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 txBox="1"/>
      </xdr:nvSpPr>
      <xdr:spPr>
        <a:xfrm>
          <a:off x="398014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3191" name="TextBox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 txBox="1"/>
      </xdr:nvSpPr>
      <xdr:spPr>
        <a:xfrm>
          <a:off x="398014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3192" name="TextBox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 txBox="1"/>
      </xdr:nvSpPr>
      <xdr:spPr>
        <a:xfrm>
          <a:off x="398014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3193" name="TextBox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 txBox="1"/>
      </xdr:nvSpPr>
      <xdr:spPr>
        <a:xfrm>
          <a:off x="398014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3194" name="TextBox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 txBox="1"/>
      </xdr:nvSpPr>
      <xdr:spPr>
        <a:xfrm>
          <a:off x="398014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3195" name="TextBox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 txBox="1"/>
      </xdr:nvSpPr>
      <xdr:spPr>
        <a:xfrm>
          <a:off x="398014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3196" name="TextBox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 txBox="1"/>
      </xdr:nvSpPr>
      <xdr:spPr>
        <a:xfrm>
          <a:off x="398014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3197" name="TextBox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 txBox="1"/>
      </xdr:nvSpPr>
      <xdr:spPr>
        <a:xfrm>
          <a:off x="398014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264560"/>
    <xdr:sp macro="" textlink="">
      <xdr:nvSpPr>
        <xdr:cNvPr id="3198" name="TextBox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 txBox="1"/>
      </xdr:nvSpPr>
      <xdr:spPr>
        <a:xfrm>
          <a:off x="39776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264560"/>
    <xdr:sp macro="" textlink="">
      <xdr:nvSpPr>
        <xdr:cNvPr id="3199" name="TextBox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 txBox="1"/>
      </xdr:nvSpPr>
      <xdr:spPr>
        <a:xfrm>
          <a:off x="39776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264560"/>
    <xdr:sp macro="" textlink="">
      <xdr:nvSpPr>
        <xdr:cNvPr id="3200" name="TextBox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 txBox="1"/>
      </xdr:nvSpPr>
      <xdr:spPr>
        <a:xfrm>
          <a:off x="39776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264560"/>
    <xdr:sp macro="" textlink="">
      <xdr:nvSpPr>
        <xdr:cNvPr id="3201" name="TextBox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 txBox="1"/>
      </xdr:nvSpPr>
      <xdr:spPr>
        <a:xfrm>
          <a:off x="39776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264560"/>
    <xdr:sp macro="" textlink="">
      <xdr:nvSpPr>
        <xdr:cNvPr id="3202" name="TextBox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 txBox="1"/>
      </xdr:nvSpPr>
      <xdr:spPr>
        <a:xfrm>
          <a:off x="39776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264560"/>
    <xdr:sp macro="" textlink="">
      <xdr:nvSpPr>
        <xdr:cNvPr id="3203" name="TextBox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 txBox="1"/>
      </xdr:nvSpPr>
      <xdr:spPr>
        <a:xfrm>
          <a:off x="39776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264560"/>
    <xdr:sp macro="" textlink="">
      <xdr:nvSpPr>
        <xdr:cNvPr id="3204" name="TextBox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 txBox="1"/>
      </xdr:nvSpPr>
      <xdr:spPr>
        <a:xfrm>
          <a:off x="39776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264560"/>
    <xdr:sp macro="" textlink="">
      <xdr:nvSpPr>
        <xdr:cNvPr id="3205" name="TextBox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 txBox="1"/>
      </xdr:nvSpPr>
      <xdr:spPr>
        <a:xfrm>
          <a:off x="39776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3206" name="TextBox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 txBox="1"/>
      </xdr:nvSpPr>
      <xdr:spPr>
        <a:xfrm>
          <a:off x="398014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3207" name="TextBox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 txBox="1"/>
      </xdr:nvSpPr>
      <xdr:spPr>
        <a:xfrm>
          <a:off x="398014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3208" name="TextBox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 txBox="1"/>
      </xdr:nvSpPr>
      <xdr:spPr>
        <a:xfrm>
          <a:off x="398014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3209" name="TextBox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 txBox="1"/>
      </xdr:nvSpPr>
      <xdr:spPr>
        <a:xfrm>
          <a:off x="398014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3210" name="TextBox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 txBox="1"/>
      </xdr:nvSpPr>
      <xdr:spPr>
        <a:xfrm>
          <a:off x="398014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3211" name="TextBox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 txBox="1"/>
      </xdr:nvSpPr>
      <xdr:spPr>
        <a:xfrm>
          <a:off x="398014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3212" name="TextBox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 txBox="1"/>
      </xdr:nvSpPr>
      <xdr:spPr>
        <a:xfrm>
          <a:off x="398014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3213" name="TextBox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 txBox="1"/>
      </xdr:nvSpPr>
      <xdr:spPr>
        <a:xfrm>
          <a:off x="398014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3214" name="TextBox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 txBox="1"/>
      </xdr:nvSpPr>
      <xdr:spPr>
        <a:xfrm>
          <a:off x="398014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3215" name="TextBox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 txBox="1"/>
      </xdr:nvSpPr>
      <xdr:spPr>
        <a:xfrm>
          <a:off x="398014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3216" name="TextBox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 txBox="1"/>
      </xdr:nvSpPr>
      <xdr:spPr>
        <a:xfrm>
          <a:off x="398014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3217" name="TextBox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 txBox="1"/>
      </xdr:nvSpPr>
      <xdr:spPr>
        <a:xfrm>
          <a:off x="398014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3218" name="TextBox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 txBox="1"/>
      </xdr:nvSpPr>
      <xdr:spPr>
        <a:xfrm>
          <a:off x="398014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3219" name="TextBox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 txBox="1"/>
      </xdr:nvSpPr>
      <xdr:spPr>
        <a:xfrm>
          <a:off x="398014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3220" name="TextBox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 txBox="1"/>
      </xdr:nvSpPr>
      <xdr:spPr>
        <a:xfrm>
          <a:off x="398014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3221" name="TextBox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 txBox="1"/>
      </xdr:nvSpPr>
      <xdr:spPr>
        <a:xfrm>
          <a:off x="398014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3222" name="TextBox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 txBox="1"/>
      </xdr:nvSpPr>
      <xdr:spPr>
        <a:xfrm>
          <a:off x="398014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3223" name="TextBox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 txBox="1"/>
      </xdr:nvSpPr>
      <xdr:spPr>
        <a:xfrm>
          <a:off x="398014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3224" name="TextBox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 txBox="1"/>
      </xdr:nvSpPr>
      <xdr:spPr>
        <a:xfrm>
          <a:off x="398014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3225" name="TextBox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 txBox="1"/>
      </xdr:nvSpPr>
      <xdr:spPr>
        <a:xfrm>
          <a:off x="398014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3226" name="TextBox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 txBox="1"/>
      </xdr:nvSpPr>
      <xdr:spPr>
        <a:xfrm>
          <a:off x="398014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3227" name="TextBox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 txBox="1"/>
      </xdr:nvSpPr>
      <xdr:spPr>
        <a:xfrm>
          <a:off x="398014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3228" name="TextBox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 txBox="1"/>
      </xdr:nvSpPr>
      <xdr:spPr>
        <a:xfrm>
          <a:off x="398014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3229" name="TextBox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 txBox="1"/>
      </xdr:nvSpPr>
      <xdr:spPr>
        <a:xfrm>
          <a:off x="398014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3230" name="TextBox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 txBox="1"/>
      </xdr:nvSpPr>
      <xdr:spPr>
        <a:xfrm>
          <a:off x="398014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3231" name="TextBox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 txBox="1"/>
      </xdr:nvSpPr>
      <xdr:spPr>
        <a:xfrm>
          <a:off x="398014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3232" name="TextBox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 txBox="1"/>
      </xdr:nvSpPr>
      <xdr:spPr>
        <a:xfrm>
          <a:off x="398014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3233" name="TextBox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 txBox="1"/>
      </xdr:nvSpPr>
      <xdr:spPr>
        <a:xfrm>
          <a:off x="398014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3234" name="TextBox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 txBox="1"/>
      </xdr:nvSpPr>
      <xdr:spPr>
        <a:xfrm>
          <a:off x="398014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3235" name="TextBox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 txBox="1"/>
      </xdr:nvSpPr>
      <xdr:spPr>
        <a:xfrm>
          <a:off x="398014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3236" name="TextBox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 txBox="1"/>
      </xdr:nvSpPr>
      <xdr:spPr>
        <a:xfrm>
          <a:off x="398014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3237" name="TextBox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 txBox="1"/>
      </xdr:nvSpPr>
      <xdr:spPr>
        <a:xfrm>
          <a:off x="398014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3238" name="TextBox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 txBox="1"/>
      </xdr:nvSpPr>
      <xdr:spPr>
        <a:xfrm>
          <a:off x="398014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3239" name="TextBox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 txBox="1"/>
      </xdr:nvSpPr>
      <xdr:spPr>
        <a:xfrm>
          <a:off x="398014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3240" name="TextBox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 txBox="1"/>
      </xdr:nvSpPr>
      <xdr:spPr>
        <a:xfrm>
          <a:off x="398014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3241" name="TextBox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 txBox="1"/>
      </xdr:nvSpPr>
      <xdr:spPr>
        <a:xfrm>
          <a:off x="398014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3242" name="TextBox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 txBox="1"/>
      </xdr:nvSpPr>
      <xdr:spPr>
        <a:xfrm>
          <a:off x="398014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3243" name="TextBox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 txBox="1"/>
      </xdr:nvSpPr>
      <xdr:spPr>
        <a:xfrm>
          <a:off x="398014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3244" name="TextBox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 txBox="1"/>
      </xdr:nvSpPr>
      <xdr:spPr>
        <a:xfrm>
          <a:off x="398014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3245" name="TextBox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 txBox="1"/>
      </xdr:nvSpPr>
      <xdr:spPr>
        <a:xfrm>
          <a:off x="398014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3246" name="TextBox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 txBox="1"/>
      </xdr:nvSpPr>
      <xdr:spPr>
        <a:xfrm>
          <a:off x="398014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3247" name="TextBox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 txBox="1"/>
      </xdr:nvSpPr>
      <xdr:spPr>
        <a:xfrm>
          <a:off x="398014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3248" name="TextBox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 txBox="1"/>
      </xdr:nvSpPr>
      <xdr:spPr>
        <a:xfrm>
          <a:off x="398014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3249" name="TextBox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 txBox="1"/>
      </xdr:nvSpPr>
      <xdr:spPr>
        <a:xfrm>
          <a:off x="398014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3250" name="TextBox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 txBox="1"/>
      </xdr:nvSpPr>
      <xdr:spPr>
        <a:xfrm>
          <a:off x="398014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3251" name="TextBox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 txBox="1"/>
      </xdr:nvSpPr>
      <xdr:spPr>
        <a:xfrm>
          <a:off x="398014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3252" name="TextBox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 txBox="1"/>
      </xdr:nvSpPr>
      <xdr:spPr>
        <a:xfrm>
          <a:off x="398014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3253" name="TextBox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 txBox="1"/>
      </xdr:nvSpPr>
      <xdr:spPr>
        <a:xfrm>
          <a:off x="398014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3254" name="TextBox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 txBox="1"/>
      </xdr:nvSpPr>
      <xdr:spPr>
        <a:xfrm>
          <a:off x="398014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3255" name="TextBox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 txBox="1"/>
      </xdr:nvSpPr>
      <xdr:spPr>
        <a:xfrm>
          <a:off x="398014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3256" name="TextBox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 txBox="1"/>
      </xdr:nvSpPr>
      <xdr:spPr>
        <a:xfrm>
          <a:off x="398014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3257" name="TextBox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 txBox="1"/>
      </xdr:nvSpPr>
      <xdr:spPr>
        <a:xfrm>
          <a:off x="398014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3258" name="TextBox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 txBox="1"/>
      </xdr:nvSpPr>
      <xdr:spPr>
        <a:xfrm>
          <a:off x="398014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3259" name="TextBox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 txBox="1"/>
      </xdr:nvSpPr>
      <xdr:spPr>
        <a:xfrm>
          <a:off x="398014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3260" name="TextBox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 txBox="1"/>
      </xdr:nvSpPr>
      <xdr:spPr>
        <a:xfrm>
          <a:off x="398014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3261" name="TextBox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 txBox="1"/>
      </xdr:nvSpPr>
      <xdr:spPr>
        <a:xfrm>
          <a:off x="398014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3262" name="TextBox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 txBox="1"/>
      </xdr:nvSpPr>
      <xdr:spPr>
        <a:xfrm>
          <a:off x="398014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3263" name="TextBox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 txBox="1"/>
      </xdr:nvSpPr>
      <xdr:spPr>
        <a:xfrm>
          <a:off x="398014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3264" name="TextBox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 txBox="1"/>
      </xdr:nvSpPr>
      <xdr:spPr>
        <a:xfrm>
          <a:off x="398014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3265" name="TextBox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 txBox="1"/>
      </xdr:nvSpPr>
      <xdr:spPr>
        <a:xfrm>
          <a:off x="398014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3266" name="TextBox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 txBox="1"/>
      </xdr:nvSpPr>
      <xdr:spPr>
        <a:xfrm>
          <a:off x="398014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3267" name="TextBox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 txBox="1"/>
      </xdr:nvSpPr>
      <xdr:spPr>
        <a:xfrm>
          <a:off x="398014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3268" name="TextBox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 txBox="1"/>
      </xdr:nvSpPr>
      <xdr:spPr>
        <a:xfrm>
          <a:off x="398014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3269" name="TextBox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 txBox="1"/>
      </xdr:nvSpPr>
      <xdr:spPr>
        <a:xfrm>
          <a:off x="398014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3270" name="TextBox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 txBox="1"/>
      </xdr:nvSpPr>
      <xdr:spPr>
        <a:xfrm>
          <a:off x="398014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3271" name="TextBox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 txBox="1"/>
      </xdr:nvSpPr>
      <xdr:spPr>
        <a:xfrm>
          <a:off x="398014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3272" name="TextBox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 txBox="1"/>
      </xdr:nvSpPr>
      <xdr:spPr>
        <a:xfrm>
          <a:off x="398014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2506</xdr:colOff>
      <xdr:row>0</xdr:row>
      <xdr:rowOff>0</xdr:rowOff>
    </xdr:from>
    <xdr:ext cx="192120" cy="264560"/>
    <xdr:sp macro="" textlink="">
      <xdr:nvSpPr>
        <xdr:cNvPr id="3273" name="TextBox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 txBox="1"/>
      </xdr:nvSpPr>
      <xdr:spPr>
        <a:xfrm>
          <a:off x="3980146" y="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264560"/>
    <xdr:sp macro="" textlink="">
      <xdr:nvSpPr>
        <xdr:cNvPr id="3274" name="TextBox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 txBox="1"/>
      </xdr:nvSpPr>
      <xdr:spPr>
        <a:xfrm>
          <a:off x="39776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264560"/>
    <xdr:sp macro="" textlink="">
      <xdr:nvSpPr>
        <xdr:cNvPr id="3275" name="TextBox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 txBox="1"/>
      </xdr:nvSpPr>
      <xdr:spPr>
        <a:xfrm>
          <a:off x="39776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264560"/>
    <xdr:sp macro="" textlink="">
      <xdr:nvSpPr>
        <xdr:cNvPr id="3276" name="TextBox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 txBox="1"/>
      </xdr:nvSpPr>
      <xdr:spPr>
        <a:xfrm>
          <a:off x="39776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264560"/>
    <xdr:sp macro="" textlink="">
      <xdr:nvSpPr>
        <xdr:cNvPr id="3277" name="TextBox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 txBox="1"/>
      </xdr:nvSpPr>
      <xdr:spPr>
        <a:xfrm>
          <a:off x="39776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84731" cy="264560"/>
    <xdr:sp macro="" textlink="">
      <xdr:nvSpPr>
        <xdr:cNvPr id="3278" name="TextBox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 txBox="1"/>
      </xdr:nvSpPr>
      <xdr:spPr>
        <a:xfrm>
          <a:off x="47320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84731" cy="264560"/>
    <xdr:sp macro="" textlink="">
      <xdr:nvSpPr>
        <xdr:cNvPr id="3279" name="TextBox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 txBox="1"/>
      </xdr:nvSpPr>
      <xdr:spPr>
        <a:xfrm>
          <a:off x="47320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84731" cy="264560"/>
    <xdr:sp macro="" textlink="">
      <xdr:nvSpPr>
        <xdr:cNvPr id="3280" name="TextBox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 txBox="1"/>
      </xdr:nvSpPr>
      <xdr:spPr>
        <a:xfrm>
          <a:off x="47320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84731" cy="264560"/>
    <xdr:sp macro="" textlink="">
      <xdr:nvSpPr>
        <xdr:cNvPr id="3281" name="TextBox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 txBox="1"/>
      </xdr:nvSpPr>
      <xdr:spPr>
        <a:xfrm>
          <a:off x="47320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264560"/>
    <xdr:sp macro="" textlink="">
      <xdr:nvSpPr>
        <xdr:cNvPr id="3282" name="TextBox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 txBox="1"/>
      </xdr:nvSpPr>
      <xdr:spPr>
        <a:xfrm>
          <a:off x="39776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264560"/>
    <xdr:sp macro="" textlink="">
      <xdr:nvSpPr>
        <xdr:cNvPr id="3283" name="TextBox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 txBox="1"/>
      </xdr:nvSpPr>
      <xdr:spPr>
        <a:xfrm>
          <a:off x="39776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264560"/>
    <xdr:sp macro="" textlink="">
      <xdr:nvSpPr>
        <xdr:cNvPr id="3284" name="TextBox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 txBox="1"/>
      </xdr:nvSpPr>
      <xdr:spPr>
        <a:xfrm>
          <a:off x="39776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264560"/>
    <xdr:sp macro="" textlink="">
      <xdr:nvSpPr>
        <xdr:cNvPr id="3285" name="TextBox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 txBox="1"/>
      </xdr:nvSpPr>
      <xdr:spPr>
        <a:xfrm>
          <a:off x="397764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84731" cy="264560"/>
    <xdr:sp macro="" textlink="">
      <xdr:nvSpPr>
        <xdr:cNvPr id="3286" name="TextBox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 txBox="1"/>
      </xdr:nvSpPr>
      <xdr:spPr>
        <a:xfrm>
          <a:off x="47320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84731" cy="264560"/>
    <xdr:sp macro="" textlink="">
      <xdr:nvSpPr>
        <xdr:cNvPr id="3287" name="TextBox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 txBox="1"/>
      </xdr:nvSpPr>
      <xdr:spPr>
        <a:xfrm>
          <a:off x="47320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84731" cy="264560"/>
    <xdr:sp macro="" textlink="">
      <xdr:nvSpPr>
        <xdr:cNvPr id="3288" name="TextBox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 txBox="1"/>
      </xdr:nvSpPr>
      <xdr:spPr>
        <a:xfrm>
          <a:off x="47320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</xdr:col>
      <xdr:colOff>798195</xdr:colOff>
      <xdr:row>70</xdr:row>
      <xdr:rowOff>0</xdr:rowOff>
    </xdr:from>
    <xdr:ext cx="187152" cy="289645"/>
    <xdr:sp macro="" textlink="">
      <xdr:nvSpPr>
        <xdr:cNvPr id="3290" name="TextBox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 txBox="1"/>
      </xdr:nvSpPr>
      <xdr:spPr>
        <a:xfrm>
          <a:off x="10559415" y="38907720"/>
          <a:ext cx="187152" cy="2896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</xdr:col>
      <xdr:colOff>798195</xdr:colOff>
      <xdr:row>70</xdr:row>
      <xdr:rowOff>0</xdr:rowOff>
    </xdr:from>
    <xdr:ext cx="187152" cy="289645"/>
    <xdr:sp macro="" textlink="">
      <xdr:nvSpPr>
        <xdr:cNvPr id="3291" name="TextBox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 txBox="1"/>
      </xdr:nvSpPr>
      <xdr:spPr>
        <a:xfrm>
          <a:off x="10559415" y="38907720"/>
          <a:ext cx="187152" cy="2896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</xdr:col>
      <xdr:colOff>798195</xdr:colOff>
      <xdr:row>27</xdr:row>
      <xdr:rowOff>0</xdr:rowOff>
    </xdr:from>
    <xdr:ext cx="184731" cy="264560"/>
    <xdr:sp macro="" textlink="">
      <xdr:nvSpPr>
        <xdr:cNvPr id="3292" name="TextBox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 txBox="1"/>
      </xdr:nvSpPr>
      <xdr:spPr>
        <a:xfrm>
          <a:off x="10559415" y="433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</xdr:col>
      <xdr:colOff>798195</xdr:colOff>
      <xdr:row>27</xdr:row>
      <xdr:rowOff>0</xdr:rowOff>
    </xdr:from>
    <xdr:ext cx="184731" cy="264560"/>
    <xdr:sp macro="" textlink="">
      <xdr:nvSpPr>
        <xdr:cNvPr id="3293" name="TextBox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 txBox="1"/>
      </xdr:nvSpPr>
      <xdr:spPr>
        <a:xfrm>
          <a:off x="10559415" y="433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W173"/>
  <sheetViews>
    <sheetView tabSelected="1" topLeftCell="A7" workbookViewId="0">
      <selection activeCell="I9" sqref="I9"/>
    </sheetView>
  </sheetViews>
  <sheetFormatPr defaultColWidth="9.109375" defaultRowHeight="12.6" x14ac:dyDescent="0.3"/>
  <cols>
    <col min="1" max="1" width="1.109375" style="36" customWidth="1"/>
    <col min="2" max="2" width="5.109375" style="36" customWidth="1"/>
    <col min="3" max="3" width="19.77734375" style="36" customWidth="1"/>
    <col min="4" max="4" width="8.33203125" style="143" customWidth="1"/>
    <col min="5" max="5" width="8.21875" style="143" customWidth="1"/>
    <col min="6" max="6" width="8" style="143" customWidth="1"/>
    <col min="7" max="7" width="8.21875" style="143" customWidth="1"/>
    <col min="8" max="8" width="8.5546875" style="143" customWidth="1"/>
    <col min="9" max="9" width="8.109375" style="143" customWidth="1"/>
    <col min="10" max="10" width="7.77734375" style="143" customWidth="1"/>
    <col min="11" max="11" width="8.33203125" style="143" customWidth="1"/>
    <col min="12" max="12" width="7.88671875" style="143" customWidth="1"/>
    <col min="13" max="13" width="5.109375" style="36" customWidth="1"/>
    <col min="14" max="14" width="4.6640625" style="36" customWidth="1"/>
    <col min="15" max="15" width="6.5546875" style="36" customWidth="1"/>
    <col min="16" max="16" width="8" style="49" customWidth="1"/>
    <col min="17" max="17" width="9.6640625" style="57" customWidth="1"/>
    <col min="18" max="18" width="9.109375" style="36" customWidth="1"/>
    <col min="19" max="19" width="15.33203125" style="35" customWidth="1"/>
    <col min="20" max="20" width="10.6640625" style="35" customWidth="1"/>
    <col min="21" max="21" width="9.44140625" style="35" customWidth="1"/>
    <col min="22" max="23" width="9.109375" style="35"/>
    <col min="24" max="256" width="9.109375" style="36"/>
    <col min="257" max="257" width="1.109375" style="36" customWidth="1"/>
    <col min="258" max="258" width="3.5546875" style="36" customWidth="1"/>
    <col min="259" max="259" width="21" style="36" customWidth="1"/>
    <col min="260" max="260" width="10.88671875" style="36" customWidth="1"/>
    <col min="261" max="261" width="10.33203125" style="36" customWidth="1"/>
    <col min="262" max="262" width="11.109375" style="36" customWidth="1"/>
    <col min="263" max="263" width="11" style="36" customWidth="1"/>
    <col min="264" max="264" width="11.5546875" style="36" customWidth="1"/>
    <col min="265" max="265" width="10.109375" style="36" customWidth="1"/>
    <col min="266" max="266" width="10.5546875" style="36" customWidth="1"/>
    <col min="267" max="267" width="9.6640625" style="36" customWidth="1"/>
    <col min="268" max="268" width="11.109375" style="36" customWidth="1"/>
    <col min="269" max="269" width="4.5546875" style="36" customWidth="1"/>
    <col min="270" max="270" width="5.33203125" style="36" customWidth="1"/>
    <col min="271" max="271" width="4.88671875" style="36" customWidth="1"/>
    <col min="272" max="272" width="6.5546875" style="36" customWidth="1"/>
    <col min="273" max="273" width="5.6640625" style="36" customWidth="1"/>
    <col min="274" max="274" width="10" style="36" customWidth="1"/>
    <col min="275" max="275" width="8.33203125" style="36" customWidth="1"/>
    <col min="276" max="276" width="8.5546875" style="36" customWidth="1"/>
    <col min="277" max="277" width="9.44140625" style="36" customWidth="1"/>
    <col min="278" max="512" width="9.109375" style="36"/>
    <col min="513" max="513" width="1.109375" style="36" customWidth="1"/>
    <col min="514" max="514" width="3.5546875" style="36" customWidth="1"/>
    <col min="515" max="515" width="21" style="36" customWidth="1"/>
    <col min="516" max="516" width="10.88671875" style="36" customWidth="1"/>
    <col min="517" max="517" width="10.33203125" style="36" customWidth="1"/>
    <col min="518" max="518" width="11.109375" style="36" customWidth="1"/>
    <col min="519" max="519" width="11" style="36" customWidth="1"/>
    <col min="520" max="520" width="11.5546875" style="36" customWidth="1"/>
    <col min="521" max="521" width="10.109375" style="36" customWidth="1"/>
    <col min="522" max="522" width="10.5546875" style="36" customWidth="1"/>
    <col min="523" max="523" width="9.6640625" style="36" customWidth="1"/>
    <col min="524" max="524" width="11.109375" style="36" customWidth="1"/>
    <col min="525" max="525" width="4.5546875" style="36" customWidth="1"/>
    <col min="526" max="526" width="5.33203125" style="36" customWidth="1"/>
    <col min="527" max="527" width="4.88671875" style="36" customWidth="1"/>
    <col min="528" max="528" width="6.5546875" style="36" customWidth="1"/>
    <col min="529" max="529" width="5.6640625" style="36" customWidth="1"/>
    <col min="530" max="530" width="10" style="36" customWidth="1"/>
    <col min="531" max="531" width="8.33203125" style="36" customWidth="1"/>
    <col min="532" max="532" width="8.5546875" style="36" customWidth="1"/>
    <col min="533" max="533" width="9.44140625" style="36" customWidth="1"/>
    <col min="534" max="768" width="9.109375" style="36"/>
    <col min="769" max="769" width="1.109375" style="36" customWidth="1"/>
    <col min="770" max="770" width="3.5546875" style="36" customWidth="1"/>
    <col min="771" max="771" width="21" style="36" customWidth="1"/>
    <col min="772" max="772" width="10.88671875" style="36" customWidth="1"/>
    <col min="773" max="773" width="10.33203125" style="36" customWidth="1"/>
    <col min="774" max="774" width="11.109375" style="36" customWidth="1"/>
    <col min="775" max="775" width="11" style="36" customWidth="1"/>
    <col min="776" max="776" width="11.5546875" style="36" customWidth="1"/>
    <col min="777" max="777" width="10.109375" style="36" customWidth="1"/>
    <col min="778" max="778" width="10.5546875" style="36" customWidth="1"/>
    <col min="779" max="779" width="9.6640625" style="36" customWidth="1"/>
    <col min="780" max="780" width="11.109375" style="36" customWidth="1"/>
    <col min="781" max="781" width="4.5546875" style="36" customWidth="1"/>
    <col min="782" max="782" width="5.33203125" style="36" customWidth="1"/>
    <col min="783" max="783" width="4.88671875" style="36" customWidth="1"/>
    <col min="784" max="784" width="6.5546875" style="36" customWidth="1"/>
    <col min="785" max="785" width="5.6640625" style="36" customWidth="1"/>
    <col min="786" max="786" width="10" style="36" customWidth="1"/>
    <col min="787" max="787" width="8.33203125" style="36" customWidth="1"/>
    <col min="788" max="788" width="8.5546875" style="36" customWidth="1"/>
    <col min="789" max="789" width="9.44140625" style="36" customWidth="1"/>
    <col min="790" max="1024" width="9.109375" style="36"/>
    <col min="1025" max="1025" width="1.109375" style="36" customWidth="1"/>
    <col min="1026" max="1026" width="3.5546875" style="36" customWidth="1"/>
    <col min="1027" max="1027" width="21" style="36" customWidth="1"/>
    <col min="1028" max="1028" width="10.88671875" style="36" customWidth="1"/>
    <col min="1029" max="1029" width="10.33203125" style="36" customWidth="1"/>
    <col min="1030" max="1030" width="11.109375" style="36" customWidth="1"/>
    <col min="1031" max="1031" width="11" style="36" customWidth="1"/>
    <col min="1032" max="1032" width="11.5546875" style="36" customWidth="1"/>
    <col min="1033" max="1033" width="10.109375" style="36" customWidth="1"/>
    <col min="1034" max="1034" width="10.5546875" style="36" customWidth="1"/>
    <col min="1035" max="1035" width="9.6640625" style="36" customWidth="1"/>
    <col min="1036" max="1036" width="11.109375" style="36" customWidth="1"/>
    <col min="1037" max="1037" width="4.5546875" style="36" customWidth="1"/>
    <col min="1038" max="1038" width="5.33203125" style="36" customWidth="1"/>
    <col min="1039" max="1039" width="4.88671875" style="36" customWidth="1"/>
    <col min="1040" max="1040" width="6.5546875" style="36" customWidth="1"/>
    <col min="1041" max="1041" width="5.6640625" style="36" customWidth="1"/>
    <col min="1042" max="1042" width="10" style="36" customWidth="1"/>
    <col min="1043" max="1043" width="8.33203125" style="36" customWidth="1"/>
    <col min="1044" max="1044" width="8.5546875" style="36" customWidth="1"/>
    <col min="1045" max="1045" width="9.44140625" style="36" customWidth="1"/>
    <col min="1046" max="1280" width="9.109375" style="36"/>
    <col min="1281" max="1281" width="1.109375" style="36" customWidth="1"/>
    <col min="1282" max="1282" width="3.5546875" style="36" customWidth="1"/>
    <col min="1283" max="1283" width="21" style="36" customWidth="1"/>
    <col min="1284" max="1284" width="10.88671875" style="36" customWidth="1"/>
    <col min="1285" max="1285" width="10.33203125" style="36" customWidth="1"/>
    <col min="1286" max="1286" width="11.109375" style="36" customWidth="1"/>
    <col min="1287" max="1287" width="11" style="36" customWidth="1"/>
    <col min="1288" max="1288" width="11.5546875" style="36" customWidth="1"/>
    <col min="1289" max="1289" width="10.109375" style="36" customWidth="1"/>
    <col min="1290" max="1290" width="10.5546875" style="36" customWidth="1"/>
    <col min="1291" max="1291" width="9.6640625" style="36" customWidth="1"/>
    <col min="1292" max="1292" width="11.109375" style="36" customWidth="1"/>
    <col min="1293" max="1293" width="4.5546875" style="36" customWidth="1"/>
    <col min="1294" max="1294" width="5.33203125" style="36" customWidth="1"/>
    <col min="1295" max="1295" width="4.88671875" style="36" customWidth="1"/>
    <col min="1296" max="1296" width="6.5546875" style="36" customWidth="1"/>
    <col min="1297" max="1297" width="5.6640625" style="36" customWidth="1"/>
    <col min="1298" max="1298" width="10" style="36" customWidth="1"/>
    <col min="1299" max="1299" width="8.33203125" style="36" customWidth="1"/>
    <col min="1300" max="1300" width="8.5546875" style="36" customWidth="1"/>
    <col min="1301" max="1301" width="9.44140625" style="36" customWidth="1"/>
    <col min="1302" max="1536" width="9.109375" style="36"/>
    <col min="1537" max="1537" width="1.109375" style="36" customWidth="1"/>
    <col min="1538" max="1538" width="3.5546875" style="36" customWidth="1"/>
    <col min="1539" max="1539" width="21" style="36" customWidth="1"/>
    <col min="1540" max="1540" width="10.88671875" style="36" customWidth="1"/>
    <col min="1541" max="1541" width="10.33203125" style="36" customWidth="1"/>
    <col min="1542" max="1542" width="11.109375" style="36" customWidth="1"/>
    <col min="1543" max="1543" width="11" style="36" customWidth="1"/>
    <col min="1544" max="1544" width="11.5546875" style="36" customWidth="1"/>
    <col min="1545" max="1545" width="10.109375" style="36" customWidth="1"/>
    <col min="1546" max="1546" width="10.5546875" style="36" customWidth="1"/>
    <col min="1547" max="1547" width="9.6640625" style="36" customWidth="1"/>
    <col min="1548" max="1548" width="11.109375" style="36" customWidth="1"/>
    <col min="1549" max="1549" width="4.5546875" style="36" customWidth="1"/>
    <col min="1550" max="1550" width="5.33203125" style="36" customWidth="1"/>
    <col min="1551" max="1551" width="4.88671875" style="36" customWidth="1"/>
    <col min="1552" max="1552" width="6.5546875" style="36" customWidth="1"/>
    <col min="1553" max="1553" width="5.6640625" style="36" customWidth="1"/>
    <col min="1554" max="1554" width="10" style="36" customWidth="1"/>
    <col min="1555" max="1555" width="8.33203125" style="36" customWidth="1"/>
    <col min="1556" max="1556" width="8.5546875" style="36" customWidth="1"/>
    <col min="1557" max="1557" width="9.44140625" style="36" customWidth="1"/>
    <col min="1558" max="1792" width="9.109375" style="36"/>
    <col min="1793" max="1793" width="1.109375" style="36" customWidth="1"/>
    <col min="1794" max="1794" width="3.5546875" style="36" customWidth="1"/>
    <col min="1795" max="1795" width="21" style="36" customWidth="1"/>
    <col min="1796" max="1796" width="10.88671875" style="36" customWidth="1"/>
    <col min="1797" max="1797" width="10.33203125" style="36" customWidth="1"/>
    <col min="1798" max="1798" width="11.109375" style="36" customWidth="1"/>
    <col min="1799" max="1799" width="11" style="36" customWidth="1"/>
    <col min="1800" max="1800" width="11.5546875" style="36" customWidth="1"/>
    <col min="1801" max="1801" width="10.109375" style="36" customWidth="1"/>
    <col min="1802" max="1802" width="10.5546875" style="36" customWidth="1"/>
    <col min="1803" max="1803" width="9.6640625" style="36" customWidth="1"/>
    <col min="1804" max="1804" width="11.109375" style="36" customWidth="1"/>
    <col min="1805" max="1805" width="4.5546875" style="36" customWidth="1"/>
    <col min="1806" max="1806" width="5.33203125" style="36" customWidth="1"/>
    <col min="1807" max="1807" width="4.88671875" style="36" customWidth="1"/>
    <col min="1808" max="1808" width="6.5546875" style="36" customWidth="1"/>
    <col min="1809" max="1809" width="5.6640625" style="36" customWidth="1"/>
    <col min="1810" max="1810" width="10" style="36" customWidth="1"/>
    <col min="1811" max="1811" width="8.33203125" style="36" customWidth="1"/>
    <col min="1812" max="1812" width="8.5546875" style="36" customWidth="1"/>
    <col min="1813" max="1813" width="9.44140625" style="36" customWidth="1"/>
    <col min="1814" max="2048" width="9.109375" style="36"/>
    <col min="2049" max="2049" width="1.109375" style="36" customWidth="1"/>
    <col min="2050" max="2050" width="3.5546875" style="36" customWidth="1"/>
    <col min="2051" max="2051" width="21" style="36" customWidth="1"/>
    <col min="2052" max="2052" width="10.88671875" style="36" customWidth="1"/>
    <col min="2053" max="2053" width="10.33203125" style="36" customWidth="1"/>
    <col min="2054" max="2054" width="11.109375" style="36" customWidth="1"/>
    <col min="2055" max="2055" width="11" style="36" customWidth="1"/>
    <col min="2056" max="2056" width="11.5546875" style="36" customWidth="1"/>
    <col min="2057" max="2057" width="10.109375" style="36" customWidth="1"/>
    <col min="2058" max="2058" width="10.5546875" style="36" customWidth="1"/>
    <col min="2059" max="2059" width="9.6640625" style="36" customWidth="1"/>
    <col min="2060" max="2060" width="11.109375" style="36" customWidth="1"/>
    <col min="2061" max="2061" width="4.5546875" style="36" customWidth="1"/>
    <col min="2062" max="2062" width="5.33203125" style="36" customWidth="1"/>
    <col min="2063" max="2063" width="4.88671875" style="36" customWidth="1"/>
    <col min="2064" max="2064" width="6.5546875" style="36" customWidth="1"/>
    <col min="2065" max="2065" width="5.6640625" style="36" customWidth="1"/>
    <col min="2066" max="2066" width="10" style="36" customWidth="1"/>
    <col min="2067" max="2067" width="8.33203125" style="36" customWidth="1"/>
    <col min="2068" max="2068" width="8.5546875" style="36" customWidth="1"/>
    <col min="2069" max="2069" width="9.44140625" style="36" customWidth="1"/>
    <col min="2070" max="2304" width="9.109375" style="36"/>
    <col min="2305" max="2305" width="1.109375" style="36" customWidth="1"/>
    <col min="2306" max="2306" width="3.5546875" style="36" customWidth="1"/>
    <col min="2307" max="2307" width="21" style="36" customWidth="1"/>
    <col min="2308" max="2308" width="10.88671875" style="36" customWidth="1"/>
    <col min="2309" max="2309" width="10.33203125" style="36" customWidth="1"/>
    <col min="2310" max="2310" width="11.109375" style="36" customWidth="1"/>
    <col min="2311" max="2311" width="11" style="36" customWidth="1"/>
    <col min="2312" max="2312" width="11.5546875" style="36" customWidth="1"/>
    <col min="2313" max="2313" width="10.109375" style="36" customWidth="1"/>
    <col min="2314" max="2314" width="10.5546875" style="36" customWidth="1"/>
    <col min="2315" max="2315" width="9.6640625" style="36" customWidth="1"/>
    <col min="2316" max="2316" width="11.109375" style="36" customWidth="1"/>
    <col min="2317" max="2317" width="4.5546875" style="36" customWidth="1"/>
    <col min="2318" max="2318" width="5.33203125" style="36" customWidth="1"/>
    <col min="2319" max="2319" width="4.88671875" style="36" customWidth="1"/>
    <col min="2320" max="2320" width="6.5546875" style="36" customWidth="1"/>
    <col min="2321" max="2321" width="5.6640625" style="36" customWidth="1"/>
    <col min="2322" max="2322" width="10" style="36" customWidth="1"/>
    <col min="2323" max="2323" width="8.33203125" style="36" customWidth="1"/>
    <col min="2324" max="2324" width="8.5546875" style="36" customWidth="1"/>
    <col min="2325" max="2325" width="9.44140625" style="36" customWidth="1"/>
    <col min="2326" max="2560" width="9.109375" style="36"/>
    <col min="2561" max="2561" width="1.109375" style="36" customWidth="1"/>
    <col min="2562" max="2562" width="3.5546875" style="36" customWidth="1"/>
    <col min="2563" max="2563" width="21" style="36" customWidth="1"/>
    <col min="2564" max="2564" width="10.88671875" style="36" customWidth="1"/>
    <col min="2565" max="2565" width="10.33203125" style="36" customWidth="1"/>
    <col min="2566" max="2566" width="11.109375" style="36" customWidth="1"/>
    <col min="2567" max="2567" width="11" style="36" customWidth="1"/>
    <col min="2568" max="2568" width="11.5546875" style="36" customWidth="1"/>
    <col min="2569" max="2569" width="10.109375" style="36" customWidth="1"/>
    <col min="2570" max="2570" width="10.5546875" style="36" customWidth="1"/>
    <col min="2571" max="2571" width="9.6640625" style="36" customWidth="1"/>
    <col min="2572" max="2572" width="11.109375" style="36" customWidth="1"/>
    <col min="2573" max="2573" width="4.5546875" style="36" customWidth="1"/>
    <col min="2574" max="2574" width="5.33203125" style="36" customWidth="1"/>
    <col min="2575" max="2575" width="4.88671875" style="36" customWidth="1"/>
    <col min="2576" max="2576" width="6.5546875" style="36" customWidth="1"/>
    <col min="2577" max="2577" width="5.6640625" style="36" customWidth="1"/>
    <col min="2578" max="2578" width="10" style="36" customWidth="1"/>
    <col min="2579" max="2579" width="8.33203125" style="36" customWidth="1"/>
    <col min="2580" max="2580" width="8.5546875" style="36" customWidth="1"/>
    <col min="2581" max="2581" width="9.44140625" style="36" customWidth="1"/>
    <col min="2582" max="2816" width="9.109375" style="36"/>
    <col min="2817" max="2817" width="1.109375" style="36" customWidth="1"/>
    <col min="2818" max="2818" width="3.5546875" style="36" customWidth="1"/>
    <col min="2819" max="2819" width="21" style="36" customWidth="1"/>
    <col min="2820" max="2820" width="10.88671875" style="36" customWidth="1"/>
    <col min="2821" max="2821" width="10.33203125" style="36" customWidth="1"/>
    <col min="2822" max="2822" width="11.109375" style="36" customWidth="1"/>
    <col min="2823" max="2823" width="11" style="36" customWidth="1"/>
    <col min="2824" max="2824" width="11.5546875" style="36" customWidth="1"/>
    <col min="2825" max="2825" width="10.109375" style="36" customWidth="1"/>
    <col min="2826" max="2826" width="10.5546875" style="36" customWidth="1"/>
    <col min="2827" max="2827" width="9.6640625" style="36" customWidth="1"/>
    <col min="2828" max="2828" width="11.109375" style="36" customWidth="1"/>
    <col min="2829" max="2829" width="4.5546875" style="36" customWidth="1"/>
    <col min="2830" max="2830" width="5.33203125" style="36" customWidth="1"/>
    <col min="2831" max="2831" width="4.88671875" style="36" customWidth="1"/>
    <col min="2832" max="2832" width="6.5546875" style="36" customWidth="1"/>
    <col min="2833" max="2833" width="5.6640625" style="36" customWidth="1"/>
    <col min="2834" max="2834" width="10" style="36" customWidth="1"/>
    <col min="2835" max="2835" width="8.33203125" style="36" customWidth="1"/>
    <col min="2836" max="2836" width="8.5546875" style="36" customWidth="1"/>
    <col min="2837" max="2837" width="9.44140625" style="36" customWidth="1"/>
    <col min="2838" max="3072" width="9.109375" style="36"/>
    <col min="3073" max="3073" width="1.109375" style="36" customWidth="1"/>
    <col min="3074" max="3074" width="3.5546875" style="36" customWidth="1"/>
    <col min="3075" max="3075" width="21" style="36" customWidth="1"/>
    <col min="3076" max="3076" width="10.88671875" style="36" customWidth="1"/>
    <col min="3077" max="3077" width="10.33203125" style="36" customWidth="1"/>
    <col min="3078" max="3078" width="11.109375" style="36" customWidth="1"/>
    <col min="3079" max="3079" width="11" style="36" customWidth="1"/>
    <col min="3080" max="3080" width="11.5546875" style="36" customWidth="1"/>
    <col min="3081" max="3081" width="10.109375" style="36" customWidth="1"/>
    <col min="3082" max="3082" width="10.5546875" style="36" customWidth="1"/>
    <col min="3083" max="3083" width="9.6640625" style="36" customWidth="1"/>
    <col min="3084" max="3084" width="11.109375" style="36" customWidth="1"/>
    <col min="3085" max="3085" width="4.5546875" style="36" customWidth="1"/>
    <col min="3086" max="3086" width="5.33203125" style="36" customWidth="1"/>
    <col min="3087" max="3087" width="4.88671875" style="36" customWidth="1"/>
    <col min="3088" max="3088" width="6.5546875" style="36" customWidth="1"/>
    <col min="3089" max="3089" width="5.6640625" style="36" customWidth="1"/>
    <col min="3090" max="3090" width="10" style="36" customWidth="1"/>
    <col min="3091" max="3091" width="8.33203125" style="36" customWidth="1"/>
    <col min="3092" max="3092" width="8.5546875" style="36" customWidth="1"/>
    <col min="3093" max="3093" width="9.44140625" style="36" customWidth="1"/>
    <col min="3094" max="3328" width="9.109375" style="36"/>
    <col min="3329" max="3329" width="1.109375" style="36" customWidth="1"/>
    <col min="3330" max="3330" width="3.5546875" style="36" customWidth="1"/>
    <col min="3331" max="3331" width="21" style="36" customWidth="1"/>
    <col min="3332" max="3332" width="10.88671875" style="36" customWidth="1"/>
    <col min="3333" max="3333" width="10.33203125" style="36" customWidth="1"/>
    <col min="3334" max="3334" width="11.109375" style="36" customWidth="1"/>
    <col min="3335" max="3335" width="11" style="36" customWidth="1"/>
    <col min="3336" max="3336" width="11.5546875" style="36" customWidth="1"/>
    <col min="3337" max="3337" width="10.109375" style="36" customWidth="1"/>
    <col min="3338" max="3338" width="10.5546875" style="36" customWidth="1"/>
    <col min="3339" max="3339" width="9.6640625" style="36" customWidth="1"/>
    <col min="3340" max="3340" width="11.109375" style="36" customWidth="1"/>
    <col min="3341" max="3341" width="4.5546875" style="36" customWidth="1"/>
    <col min="3342" max="3342" width="5.33203125" style="36" customWidth="1"/>
    <col min="3343" max="3343" width="4.88671875" style="36" customWidth="1"/>
    <col min="3344" max="3344" width="6.5546875" style="36" customWidth="1"/>
    <col min="3345" max="3345" width="5.6640625" style="36" customWidth="1"/>
    <col min="3346" max="3346" width="10" style="36" customWidth="1"/>
    <col min="3347" max="3347" width="8.33203125" style="36" customWidth="1"/>
    <col min="3348" max="3348" width="8.5546875" style="36" customWidth="1"/>
    <col min="3349" max="3349" width="9.44140625" style="36" customWidth="1"/>
    <col min="3350" max="3584" width="9.109375" style="36"/>
    <col min="3585" max="3585" width="1.109375" style="36" customWidth="1"/>
    <col min="3586" max="3586" width="3.5546875" style="36" customWidth="1"/>
    <col min="3587" max="3587" width="21" style="36" customWidth="1"/>
    <col min="3588" max="3588" width="10.88671875" style="36" customWidth="1"/>
    <col min="3589" max="3589" width="10.33203125" style="36" customWidth="1"/>
    <col min="3590" max="3590" width="11.109375" style="36" customWidth="1"/>
    <col min="3591" max="3591" width="11" style="36" customWidth="1"/>
    <col min="3592" max="3592" width="11.5546875" style="36" customWidth="1"/>
    <col min="3593" max="3593" width="10.109375" style="36" customWidth="1"/>
    <col min="3594" max="3594" width="10.5546875" style="36" customWidth="1"/>
    <col min="3595" max="3595" width="9.6640625" style="36" customWidth="1"/>
    <col min="3596" max="3596" width="11.109375" style="36" customWidth="1"/>
    <col min="3597" max="3597" width="4.5546875" style="36" customWidth="1"/>
    <col min="3598" max="3598" width="5.33203125" style="36" customWidth="1"/>
    <col min="3599" max="3599" width="4.88671875" style="36" customWidth="1"/>
    <col min="3600" max="3600" width="6.5546875" style="36" customWidth="1"/>
    <col min="3601" max="3601" width="5.6640625" style="36" customWidth="1"/>
    <col min="3602" max="3602" width="10" style="36" customWidth="1"/>
    <col min="3603" max="3603" width="8.33203125" style="36" customWidth="1"/>
    <col min="3604" max="3604" width="8.5546875" style="36" customWidth="1"/>
    <col min="3605" max="3605" width="9.44140625" style="36" customWidth="1"/>
    <col min="3606" max="3840" width="9.109375" style="36"/>
    <col min="3841" max="3841" width="1.109375" style="36" customWidth="1"/>
    <col min="3842" max="3842" width="3.5546875" style="36" customWidth="1"/>
    <col min="3843" max="3843" width="21" style="36" customWidth="1"/>
    <col min="3844" max="3844" width="10.88671875" style="36" customWidth="1"/>
    <col min="3845" max="3845" width="10.33203125" style="36" customWidth="1"/>
    <col min="3846" max="3846" width="11.109375" style="36" customWidth="1"/>
    <col min="3847" max="3847" width="11" style="36" customWidth="1"/>
    <col min="3848" max="3848" width="11.5546875" style="36" customWidth="1"/>
    <col min="3849" max="3849" width="10.109375" style="36" customWidth="1"/>
    <col min="3850" max="3850" width="10.5546875" style="36" customWidth="1"/>
    <col min="3851" max="3851" width="9.6640625" style="36" customWidth="1"/>
    <col min="3852" max="3852" width="11.109375" style="36" customWidth="1"/>
    <col min="3853" max="3853" width="4.5546875" style="36" customWidth="1"/>
    <col min="3854" max="3854" width="5.33203125" style="36" customWidth="1"/>
    <col min="3855" max="3855" width="4.88671875" style="36" customWidth="1"/>
    <col min="3856" max="3856" width="6.5546875" style="36" customWidth="1"/>
    <col min="3857" max="3857" width="5.6640625" style="36" customWidth="1"/>
    <col min="3858" max="3858" width="10" style="36" customWidth="1"/>
    <col min="3859" max="3859" width="8.33203125" style="36" customWidth="1"/>
    <col min="3860" max="3860" width="8.5546875" style="36" customWidth="1"/>
    <col min="3861" max="3861" width="9.44140625" style="36" customWidth="1"/>
    <col min="3862" max="4096" width="9.109375" style="36"/>
    <col min="4097" max="4097" width="1.109375" style="36" customWidth="1"/>
    <col min="4098" max="4098" width="3.5546875" style="36" customWidth="1"/>
    <col min="4099" max="4099" width="21" style="36" customWidth="1"/>
    <col min="4100" max="4100" width="10.88671875" style="36" customWidth="1"/>
    <col min="4101" max="4101" width="10.33203125" style="36" customWidth="1"/>
    <col min="4102" max="4102" width="11.109375" style="36" customWidth="1"/>
    <col min="4103" max="4103" width="11" style="36" customWidth="1"/>
    <col min="4104" max="4104" width="11.5546875" style="36" customWidth="1"/>
    <col min="4105" max="4105" width="10.109375" style="36" customWidth="1"/>
    <col min="4106" max="4106" width="10.5546875" style="36" customWidth="1"/>
    <col min="4107" max="4107" width="9.6640625" style="36" customWidth="1"/>
    <col min="4108" max="4108" width="11.109375" style="36" customWidth="1"/>
    <col min="4109" max="4109" width="4.5546875" style="36" customWidth="1"/>
    <col min="4110" max="4110" width="5.33203125" style="36" customWidth="1"/>
    <col min="4111" max="4111" width="4.88671875" style="36" customWidth="1"/>
    <col min="4112" max="4112" width="6.5546875" style="36" customWidth="1"/>
    <col min="4113" max="4113" width="5.6640625" style="36" customWidth="1"/>
    <col min="4114" max="4114" width="10" style="36" customWidth="1"/>
    <col min="4115" max="4115" width="8.33203125" style="36" customWidth="1"/>
    <col min="4116" max="4116" width="8.5546875" style="36" customWidth="1"/>
    <col min="4117" max="4117" width="9.44140625" style="36" customWidth="1"/>
    <col min="4118" max="4352" width="9.109375" style="36"/>
    <col min="4353" max="4353" width="1.109375" style="36" customWidth="1"/>
    <col min="4354" max="4354" width="3.5546875" style="36" customWidth="1"/>
    <col min="4355" max="4355" width="21" style="36" customWidth="1"/>
    <col min="4356" max="4356" width="10.88671875" style="36" customWidth="1"/>
    <col min="4357" max="4357" width="10.33203125" style="36" customWidth="1"/>
    <col min="4358" max="4358" width="11.109375" style="36" customWidth="1"/>
    <col min="4359" max="4359" width="11" style="36" customWidth="1"/>
    <col min="4360" max="4360" width="11.5546875" style="36" customWidth="1"/>
    <col min="4361" max="4361" width="10.109375" style="36" customWidth="1"/>
    <col min="4362" max="4362" width="10.5546875" style="36" customWidth="1"/>
    <col min="4363" max="4363" width="9.6640625" style="36" customWidth="1"/>
    <col min="4364" max="4364" width="11.109375" style="36" customWidth="1"/>
    <col min="4365" max="4365" width="4.5546875" style="36" customWidth="1"/>
    <col min="4366" max="4366" width="5.33203125" style="36" customWidth="1"/>
    <col min="4367" max="4367" width="4.88671875" style="36" customWidth="1"/>
    <col min="4368" max="4368" width="6.5546875" style="36" customWidth="1"/>
    <col min="4369" max="4369" width="5.6640625" style="36" customWidth="1"/>
    <col min="4370" max="4370" width="10" style="36" customWidth="1"/>
    <col min="4371" max="4371" width="8.33203125" style="36" customWidth="1"/>
    <col min="4372" max="4372" width="8.5546875" style="36" customWidth="1"/>
    <col min="4373" max="4373" width="9.44140625" style="36" customWidth="1"/>
    <col min="4374" max="4608" width="9.109375" style="36"/>
    <col min="4609" max="4609" width="1.109375" style="36" customWidth="1"/>
    <col min="4610" max="4610" width="3.5546875" style="36" customWidth="1"/>
    <col min="4611" max="4611" width="21" style="36" customWidth="1"/>
    <col min="4612" max="4612" width="10.88671875" style="36" customWidth="1"/>
    <col min="4613" max="4613" width="10.33203125" style="36" customWidth="1"/>
    <col min="4614" max="4614" width="11.109375" style="36" customWidth="1"/>
    <col min="4615" max="4615" width="11" style="36" customWidth="1"/>
    <col min="4616" max="4616" width="11.5546875" style="36" customWidth="1"/>
    <col min="4617" max="4617" width="10.109375" style="36" customWidth="1"/>
    <col min="4618" max="4618" width="10.5546875" style="36" customWidth="1"/>
    <col min="4619" max="4619" width="9.6640625" style="36" customWidth="1"/>
    <col min="4620" max="4620" width="11.109375" style="36" customWidth="1"/>
    <col min="4621" max="4621" width="4.5546875" style="36" customWidth="1"/>
    <col min="4622" max="4622" width="5.33203125" style="36" customWidth="1"/>
    <col min="4623" max="4623" width="4.88671875" style="36" customWidth="1"/>
    <col min="4624" max="4624" width="6.5546875" style="36" customWidth="1"/>
    <col min="4625" max="4625" width="5.6640625" style="36" customWidth="1"/>
    <col min="4626" max="4626" width="10" style="36" customWidth="1"/>
    <col min="4627" max="4627" width="8.33203125" style="36" customWidth="1"/>
    <col min="4628" max="4628" width="8.5546875" style="36" customWidth="1"/>
    <col min="4629" max="4629" width="9.44140625" style="36" customWidth="1"/>
    <col min="4630" max="4864" width="9.109375" style="36"/>
    <col min="4865" max="4865" width="1.109375" style="36" customWidth="1"/>
    <col min="4866" max="4866" width="3.5546875" style="36" customWidth="1"/>
    <col min="4867" max="4867" width="21" style="36" customWidth="1"/>
    <col min="4868" max="4868" width="10.88671875" style="36" customWidth="1"/>
    <col min="4869" max="4869" width="10.33203125" style="36" customWidth="1"/>
    <col min="4870" max="4870" width="11.109375" style="36" customWidth="1"/>
    <col min="4871" max="4871" width="11" style="36" customWidth="1"/>
    <col min="4872" max="4872" width="11.5546875" style="36" customWidth="1"/>
    <col min="4873" max="4873" width="10.109375" style="36" customWidth="1"/>
    <col min="4874" max="4874" width="10.5546875" style="36" customWidth="1"/>
    <col min="4875" max="4875" width="9.6640625" style="36" customWidth="1"/>
    <col min="4876" max="4876" width="11.109375" style="36" customWidth="1"/>
    <col min="4877" max="4877" width="4.5546875" style="36" customWidth="1"/>
    <col min="4878" max="4878" width="5.33203125" style="36" customWidth="1"/>
    <col min="4879" max="4879" width="4.88671875" style="36" customWidth="1"/>
    <col min="4880" max="4880" width="6.5546875" style="36" customWidth="1"/>
    <col min="4881" max="4881" width="5.6640625" style="36" customWidth="1"/>
    <col min="4882" max="4882" width="10" style="36" customWidth="1"/>
    <col min="4883" max="4883" width="8.33203125" style="36" customWidth="1"/>
    <col min="4884" max="4884" width="8.5546875" style="36" customWidth="1"/>
    <col min="4885" max="4885" width="9.44140625" style="36" customWidth="1"/>
    <col min="4886" max="5120" width="9.109375" style="36"/>
    <col min="5121" max="5121" width="1.109375" style="36" customWidth="1"/>
    <col min="5122" max="5122" width="3.5546875" style="36" customWidth="1"/>
    <col min="5123" max="5123" width="21" style="36" customWidth="1"/>
    <col min="5124" max="5124" width="10.88671875" style="36" customWidth="1"/>
    <col min="5125" max="5125" width="10.33203125" style="36" customWidth="1"/>
    <col min="5126" max="5126" width="11.109375" style="36" customWidth="1"/>
    <col min="5127" max="5127" width="11" style="36" customWidth="1"/>
    <col min="5128" max="5128" width="11.5546875" style="36" customWidth="1"/>
    <col min="5129" max="5129" width="10.109375" style="36" customWidth="1"/>
    <col min="5130" max="5130" width="10.5546875" style="36" customWidth="1"/>
    <col min="5131" max="5131" width="9.6640625" style="36" customWidth="1"/>
    <col min="5132" max="5132" width="11.109375" style="36" customWidth="1"/>
    <col min="5133" max="5133" width="4.5546875" style="36" customWidth="1"/>
    <col min="5134" max="5134" width="5.33203125" style="36" customWidth="1"/>
    <col min="5135" max="5135" width="4.88671875" style="36" customWidth="1"/>
    <col min="5136" max="5136" width="6.5546875" style="36" customWidth="1"/>
    <col min="5137" max="5137" width="5.6640625" style="36" customWidth="1"/>
    <col min="5138" max="5138" width="10" style="36" customWidth="1"/>
    <col min="5139" max="5139" width="8.33203125" style="36" customWidth="1"/>
    <col min="5140" max="5140" width="8.5546875" style="36" customWidth="1"/>
    <col min="5141" max="5141" width="9.44140625" style="36" customWidth="1"/>
    <col min="5142" max="5376" width="9.109375" style="36"/>
    <col min="5377" max="5377" width="1.109375" style="36" customWidth="1"/>
    <col min="5378" max="5378" width="3.5546875" style="36" customWidth="1"/>
    <col min="5379" max="5379" width="21" style="36" customWidth="1"/>
    <col min="5380" max="5380" width="10.88671875" style="36" customWidth="1"/>
    <col min="5381" max="5381" width="10.33203125" style="36" customWidth="1"/>
    <col min="5382" max="5382" width="11.109375" style="36" customWidth="1"/>
    <col min="5383" max="5383" width="11" style="36" customWidth="1"/>
    <col min="5384" max="5384" width="11.5546875" style="36" customWidth="1"/>
    <col min="5385" max="5385" width="10.109375" style="36" customWidth="1"/>
    <col min="5386" max="5386" width="10.5546875" style="36" customWidth="1"/>
    <col min="5387" max="5387" width="9.6640625" style="36" customWidth="1"/>
    <col min="5388" max="5388" width="11.109375" style="36" customWidth="1"/>
    <col min="5389" max="5389" width="4.5546875" style="36" customWidth="1"/>
    <col min="5390" max="5390" width="5.33203125" style="36" customWidth="1"/>
    <col min="5391" max="5391" width="4.88671875" style="36" customWidth="1"/>
    <col min="5392" max="5392" width="6.5546875" style="36" customWidth="1"/>
    <col min="5393" max="5393" width="5.6640625" style="36" customWidth="1"/>
    <col min="5394" max="5394" width="10" style="36" customWidth="1"/>
    <col min="5395" max="5395" width="8.33203125" style="36" customWidth="1"/>
    <col min="5396" max="5396" width="8.5546875" style="36" customWidth="1"/>
    <col min="5397" max="5397" width="9.44140625" style="36" customWidth="1"/>
    <col min="5398" max="5632" width="9.109375" style="36"/>
    <col min="5633" max="5633" width="1.109375" style="36" customWidth="1"/>
    <col min="5634" max="5634" width="3.5546875" style="36" customWidth="1"/>
    <col min="5635" max="5635" width="21" style="36" customWidth="1"/>
    <col min="5636" max="5636" width="10.88671875" style="36" customWidth="1"/>
    <col min="5637" max="5637" width="10.33203125" style="36" customWidth="1"/>
    <col min="5638" max="5638" width="11.109375" style="36" customWidth="1"/>
    <col min="5639" max="5639" width="11" style="36" customWidth="1"/>
    <col min="5640" max="5640" width="11.5546875" style="36" customWidth="1"/>
    <col min="5641" max="5641" width="10.109375" style="36" customWidth="1"/>
    <col min="5642" max="5642" width="10.5546875" style="36" customWidth="1"/>
    <col min="5643" max="5643" width="9.6640625" style="36" customWidth="1"/>
    <col min="5644" max="5644" width="11.109375" style="36" customWidth="1"/>
    <col min="5645" max="5645" width="4.5546875" style="36" customWidth="1"/>
    <col min="5646" max="5646" width="5.33203125" style="36" customWidth="1"/>
    <col min="5647" max="5647" width="4.88671875" style="36" customWidth="1"/>
    <col min="5648" max="5648" width="6.5546875" style="36" customWidth="1"/>
    <col min="5649" max="5649" width="5.6640625" style="36" customWidth="1"/>
    <col min="5650" max="5650" width="10" style="36" customWidth="1"/>
    <col min="5651" max="5651" width="8.33203125" style="36" customWidth="1"/>
    <col min="5652" max="5652" width="8.5546875" style="36" customWidth="1"/>
    <col min="5653" max="5653" width="9.44140625" style="36" customWidth="1"/>
    <col min="5654" max="5888" width="9.109375" style="36"/>
    <col min="5889" max="5889" width="1.109375" style="36" customWidth="1"/>
    <col min="5890" max="5890" width="3.5546875" style="36" customWidth="1"/>
    <col min="5891" max="5891" width="21" style="36" customWidth="1"/>
    <col min="5892" max="5892" width="10.88671875" style="36" customWidth="1"/>
    <col min="5893" max="5893" width="10.33203125" style="36" customWidth="1"/>
    <col min="5894" max="5894" width="11.109375" style="36" customWidth="1"/>
    <col min="5895" max="5895" width="11" style="36" customWidth="1"/>
    <col min="5896" max="5896" width="11.5546875" style="36" customWidth="1"/>
    <col min="5897" max="5897" width="10.109375" style="36" customWidth="1"/>
    <col min="5898" max="5898" width="10.5546875" style="36" customWidth="1"/>
    <col min="5899" max="5899" width="9.6640625" style="36" customWidth="1"/>
    <col min="5900" max="5900" width="11.109375" style="36" customWidth="1"/>
    <col min="5901" max="5901" width="4.5546875" style="36" customWidth="1"/>
    <col min="5902" max="5902" width="5.33203125" style="36" customWidth="1"/>
    <col min="5903" max="5903" width="4.88671875" style="36" customWidth="1"/>
    <col min="5904" max="5904" width="6.5546875" style="36" customWidth="1"/>
    <col min="5905" max="5905" width="5.6640625" style="36" customWidth="1"/>
    <col min="5906" max="5906" width="10" style="36" customWidth="1"/>
    <col min="5907" max="5907" width="8.33203125" style="36" customWidth="1"/>
    <col min="5908" max="5908" width="8.5546875" style="36" customWidth="1"/>
    <col min="5909" max="5909" width="9.44140625" style="36" customWidth="1"/>
    <col min="5910" max="6144" width="9.109375" style="36"/>
    <col min="6145" max="6145" width="1.109375" style="36" customWidth="1"/>
    <col min="6146" max="6146" width="3.5546875" style="36" customWidth="1"/>
    <col min="6147" max="6147" width="21" style="36" customWidth="1"/>
    <col min="6148" max="6148" width="10.88671875" style="36" customWidth="1"/>
    <col min="6149" max="6149" width="10.33203125" style="36" customWidth="1"/>
    <col min="6150" max="6150" width="11.109375" style="36" customWidth="1"/>
    <col min="6151" max="6151" width="11" style="36" customWidth="1"/>
    <col min="6152" max="6152" width="11.5546875" style="36" customWidth="1"/>
    <col min="6153" max="6153" width="10.109375" style="36" customWidth="1"/>
    <col min="6154" max="6154" width="10.5546875" style="36" customWidth="1"/>
    <col min="6155" max="6155" width="9.6640625" style="36" customWidth="1"/>
    <col min="6156" max="6156" width="11.109375" style="36" customWidth="1"/>
    <col min="6157" max="6157" width="4.5546875" style="36" customWidth="1"/>
    <col min="6158" max="6158" width="5.33203125" style="36" customWidth="1"/>
    <col min="6159" max="6159" width="4.88671875" style="36" customWidth="1"/>
    <col min="6160" max="6160" width="6.5546875" style="36" customWidth="1"/>
    <col min="6161" max="6161" width="5.6640625" style="36" customWidth="1"/>
    <col min="6162" max="6162" width="10" style="36" customWidth="1"/>
    <col min="6163" max="6163" width="8.33203125" style="36" customWidth="1"/>
    <col min="6164" max="6164" width="8.5546875" style="36" customWidth="1"/>
    <col min="6165" max="6165" width="9.44140625" style="36" customWidth="1"/>
    <col min="6166" max="6400" width="9.109375" style="36"/>
    <col min="6401" max="6401" width="1.109375" style="36" customWidth="1"/>
    <col min="6402" max="6402" width="3.5546875" style="36" customWidth="1"/>
    <col min="6403" max="6403" width="21" style="36" customWidth="1"/>
    <col min="6404" max="6404" width="10.88671875" style="36" customWidth="1"/>
    <col min="6405" max="6405" width="10.33203125" style="36" customWidth="1"/>
    <col min="6406" max="6406" width="11.109375" style="36" customWidth="1"/>
    <col min="6407" max="6407" width="11" style="36" customWidth="1"/>
    <col min="6408" max="6408" width="11.5546875" style="36" customWidth="1"/>
    <col min="6409" max="6409" width="10.109375" style="36" customWidth="1"/>
    <col min="6410" max="6410" width="10.5546875" style="36" customWidth="1"/>
    <col min="6411" max="6411" width="9.6640625" style="36" customWidth="1"/>
    <col min="6412" max="6412" width="11.109375" style="36" customWidth="1"/>
    <col min="6413" max="6413" width="4.5546875" style="36" customWidth="1"/>
    <col min="6414" max="6414" width="5.33203125" style="36" customWidth="1"/>
    <col min="6415" max="6415" width="4.88671875" style="36" customWidth="1"/>
    <col min="6416" max="6416" width="6.5546875" style="36" customWidth="1"/>
    <col min="6417" max="6417" width="5.6640625" style="36" customWidth="1"/>
    <col min="6418" max="6418" width="10" style="36" customWidth="1"/>
    <col min="6419" max="6419" width="8.33203125" style="36" customWidth="1"/>
    <col min="6420" max="6420" width="8.5546875" style="36" customWidth="1"/>
    <col min="6421" max="6421" width="9.44140625" style="36" customWidth="1"/>
    <col min="6422" max="6656" width="9.109375" style="36"/>
    <col min="6657" max="6657" width="1.109375" style="36" customWidth="1"/>
    <col min="6658" max="6658" width="3.5546875" style="36" customWidth="1"/>
    <col min="6659" max="6659" width="21" style="36" customWidth="1"/>
    <col min="6660" max="6660" width="10.88671875" style="36" customWidth="1"/>
    <col min="6661" max="6661" width="10.33203125" style="36" customWidth="1"/>
    <col min="6662" max="6662" width="11.109375" style="36" customWidth="1"/>
    <col min="6663" max="6663" width="11" style="36" customWidth="1"/>
    <col min="6664" max="6664" width="11.5546875" style="36" customWidth="1"/>
    <col min="6665" max="6665" width="10.109375" style="36" customWidth="1"/>
    <col min="6666" max="6666" width="10.5546875" style="36" customWidth="1"/>
    <col min="6667" max="6667" width="9.6640625" style="36" customWidth="1"/>
    <col min="6668" max="6668" width="11.109375" style="36" customWidth="1"/>
    <col min="6669" max="6669" width="4.5546875" style="36" customWidth="1"/>
    <col min="6670" max="6670" width="5.33203125" style="36" customWidth="1"/>
    <col min="6671" max="6671" width="4.88671875" style="36" customWidth="1"/>
    <col min="6672" max="6672" width="6.5546875" style="36" customWidth="1"/>
    <col min="6673" max="6673" width="5.6640625" style="36" customWidth="1"/>
    <col min="6674" max="6674" width="10" style="36" customWidth="1"/>
    <col min="6675" max="6675" width="8.33203125" style="36" customWidth="1"/>
    <col min="6676" max="6676" width="8.5546875" style="36" customWidth="1"/>
    <col min="6677" max="6677" width="9.44140625" style="36" customWidth="1"/>
    <col min="6678" max="6912" width="9.109375" style="36"/>
    <col min="6913" max="6913" width="1.109375" style="36" customWidth="1"/>
    <col min="6914" max="6914" width="3.5546875" style="36" customWidth="1"/>
    <col min="6915" max="6915" width="21" style="36" customWidth="1"/>
    <col min="6916" max="6916" width="10.88671875" style="36" customWidth="1"/>
    <col min="6917" max="6917" width="10.33203125" style="36" customWidth="1"/>
    <col min="6918" max="6918" width="11.109375" style="36" customWidth="1"/>
    <col min="6919" max="6919" width="11" style="36" customWidth="1"/>
    <col min="6920" max="6920" width="11.5546875" style="36" customWidth="1"/>
    <col min="6921" max="6921" width="10.109375" style="36" customWidth="1"/>
    <col min="6922" max="6922" width="10.5546875" style="36" customWidth="1"/>
    <col min="6923" max="6923" width="9.6640625" style="36" customWidth="1"/>
    <col min="6924" max="6924" width="11.109375" style="36" customWidth="1"/>
    <col min="6925" max="6925" width="4.5546875" style="36" customWidth="1"/>
    <col min="6926" max="6926" width="5.33203125" style="36" customWidth="1"/>
    <col min="6927" max="6927" width="4.88671875" style="36" customWidth="1"/>
    <col min="6928" max="6928" width="6.5546875" style="36" customWidth="1"/>
    <col min="6929" max="6929" width="5.6640625" style="36" customWidth="1"/>
    <col min="6930" max="6930" width="10" style="36" customWidth="1"/>
    <col min="6931" max="6931" width="8.33203125" style="36" customWidth="1"/>
    <col min="6932" max="6932" width="8.5546875" style="36" customWidth="1"/>
    <col min="6933" max="6933" width="9.44140625" style="36" customWidth="1"/>
    <col min="6934" max="7168" width="9.109375" style="36"/>
    <col min="7169" max="7169" width="1.109375" style="36" customWidth="1"/>
    <col min="7170" max="7170" width="3.5546875" style="36" customWidth="1"/>
    <col min="7171" max="7171" width="21" style="36" customWidth="1"/>
    <col min="7172" max="7172" width="10.88671875" style="36" customWidth="1"/>
    <col min="7173" max="7173" width="10.33203125" style="36" customWidth="1"/>
    <col min="7174" max="7174" width="11.109375" style="36" customWidth="1"/>
    <col min="7175" max="7175" width="11" style="36" customWidth="1"/>
    <col min="7176" max="7176" width="11.5546875" style="36" customWidth="1"/>
    <col min="7177" max="7177" width="10.109375" style="36" customWidth="1"/>
    <col min="7178" max="7178" width="10.5546875" style="36" customWidth="1"/>
    <col min="7179" max="7179" width="9.6640625" style="36" customWidth="1"/>
    <col min="7180" max="7180" width="11.109375" style="36" customWidth="1"/>
    <col min="7181" max="7181" width="4.5546875" style="36" customWidth="1"/>
    <col min="7182" max="7182" width="5.33203125" style="36" customWidth="1"/>
    <col min="7183" max="7183" width="4.88671875" style="36" customWidth="1"/>
    <col min="7184" max="7184" width="6.5546875" style="36" customWidth="1"/>
    <col min="7185" max="7185" width="5.6640625" style="36" customWidth="1"/>
    <col min="7186" max="7186" width="10" style="36" customWidth="1"/>
    <col min="7187" max="7187" width="8.33203125" style="36" customWidth="1"/>
    <col min="7188" max="7188" width="8.5546875" style="36" customWidth="1"/>
    <col min="7189" max="7189" width="9.44140625" style="36" customWidth="1"/>
    <col min="7190" max="7424" width="9.109375" style="36"/>
    <col min="7425" max="7425" width="1.109375" style="36" customWidth="1"/>
    <col min="7426" max="7426" width="3.5546875" style="36" customWidth="1"/>
    <col min="7427" max="7427" width="21" style="36" customWidth="1"/>
    <col min="7428" max="7428" width="10.88671875" style="36" customWidth="1"/>
    <col min="7429" max="7429" width="10.33203125" style="36" customWidth="1"/>
    <col min="7430" max="7430" width="11.109375" style="36" customWidth="1"/>
    <col min="7431" max="7431" width="11" style="36" customWidth="1"/>
    <col min="7432" max="7432" width="11.5546875" style="36" customWidth="1"/>
    <col min="7433" max="7433" width="10.109375" style="36" customWidth="1"/>
    <col min="7434" max="7434" width="10.5546875" style="36" customWidth="1"/>
    <col min="7435" max="7435" width="9.6640625" style="36" customWidth="1"/>
    <col min="7436" max="7436" width="11.109375" style="36" customWidth="1"/>
    <col min="7437" max="7437" width="4.5546875" style="36" customWidth="1"/>
    <col min="7438" max="7438" width="5.33203125" style="36" customWidth="1"/>
    <col min="7439" max="7439" width="4.88671875" style="36" customWidth="1"/>
    <col min="7440" max="7440" width="6.5546875" style="36" customWidth="1"/>
    <col min="7441" max="7441" width="5.6640625" style="36" customWidth="1"/>
    <col min="7442" max="7442" width="10" style="36" customWidth="1"/>
    <col min="7443" max="7443" width="8.33203125" style="36" customWidth="1"/>
    <col min="7444" max="7444" width="8.5546875" style="36" customWidth="1"/>
    <col min="7445" max="7445" width="9.44140625" style="36" customWidth="1"/>
    <col min="7446" max="7680" width="9.109375" style="36"/>
    <col min="7681" max="7681" width="1.109375" style="36" customWidth="1"/>
    <col min="7682" max="7682" width="3.5546875" style="36" customWidth="1"/>
    <col min="7683" max="7683" width="21" style="36" customWidth="1"/>
    <col min="7684" max="7684" width="10.88671875" style="36" customWidth="1"/>
    <col min="7685" max="7685" width="10.33203125" style="36" customWidth="1"/>
    <col min="7686" max="7686" width="11.109375" style="36" customWidth="1"/>
    <col min="7687" max="7687" width="11" style="36" customWidth="1"/>
    <col min="7688" max="7688" width="11.5546875" style="36" customWidth="1"/>
    <col min="7689" max="7689" width="10.109375" style="36" customWidth="1"/>
    <col min="7690" max="7690" width="10.5546875" style="36" customWidth="1"/>
    <col min="7691" max="7691" width="9.6640625" style="36" customWidth="1"/>
    <col min="7692" max="7692" width="11.109375" style="36" customWidth="1"/>
    <col min="7693" max="7693" width="4.5546875" style="36" customWidth="1"/>
    <col min="7694" max="7694" width="5.33203125" style="36" customWidth="1"/>
    <col min="7695" max="7695" width="4.88671875" style="36" customWidth="1"/>
    <col min="7696" max="7696" width="6.5546875" style="36" customWidth="1"/>
    <col min="7697" max="7697" width="5.6640625" style="36" customWidth="1"/>
    <col min="7698" max="7698" width="10" style="36" customWidth="1"/>
    <col min="7699" max="7699" width="8.33203125" style="36" customWidth="1"/>
    <col min="7700" max="7700" width="8.5546875" style="36" customWidth="1"/>
    <col min="7701" max="7701" width="9.44140625" style="36" customWidth="1"/>
    <col min="7702" max="7936" width="9.109375" style="36"/>
    <col min="7937" max="7937" width="1.109375" style="36" customWidth="1"/>
    <col min="7938" max="7938" width="3.5546875" style="36" customWidth="1"/>
    <col min="7939" max="7939" width="21" style="36" customWidth="1"/>
    <col min="7940" max="7940" width="10.88671875" style="36" customWidth="1"/>
    <col min="7941" max="7941" width="10.33203125" style="36" customWidth="1"/>
    <col min="7942" max="7942" width="11.109375" style="36" customWidth="1"/>
    <col min="7943" max="7943" width="11" style="36" customWidth="1"/>
    <col min="7944" max="7944" width="11.5546875" style="36" customWidth="1"/>
    <col min="7945" max="7945" width="10.109375" style="36" customWidth="1"/>
    <col min="7946" max="7946" width="10.5546875" style="36" customWidth="1"/>
    <col min="7947" max="7947" width="9.6640625" style="36" customWidth="1"/>
    <col min="7948" max="7948" width="11.109375" style="36" customWidth="1"/>
    <col min="7949" max="7949" width="4.5546875" style="36" customWidth="1"/>
    <col min="7950" max="7950" width="5.33203125" style="36" customWidth="1"/>
    <col min="7951" max="7951" width="4.88671875" style="36" customWidth="1"/>
    <col min="7952" max="7952" width="6.5546875" style="36" customWidth="1"/>
    <col min="7953" max="7953" width="5.6640625" style="36" customWidth="1"/>
    <col min="7954" max="7954" width="10" style="36" customWidth="1"/>
    <col min="7955" max="7955" width="8.33203125" style="36" customWidth="1"/>
    <col min="7956" max="7956" width="8.5546875" style="36" customWidth="1"/>
    <col min="7957" max="7957" width="9.44140625" style="36" customWidth="1"/>
    <col min="7958" max="8192" width="9.109375" style="36"/>
    <col min="8193" max="8193" width="1.109375" style="36" customWidth="1"/>
    <col min="8194" max="8194" width="3.5546875" style="36" customWidth="1"/>
    <col min="8195" max="8195" width="21" style="36" customWidth="1"/>
    <col min="8196" max="8196" width="10.88671875" style="36" customWidth="1"/>
    <col min="8197" max="8197" width="10.33203125" style="36" customWidth="1"/>
    <col min="8198" max="8198" width="11.109375" style="36" customWidth="1"/>
    <col min="8199" max="8199" width="11" style="36" customWidth="1"/>
    <col min="8200" max="8200" width="11.5546875" style="36" customWidth="1"/>
    <col min="8201" max="8201" width="10.109375" style="36" customWidth="1"/>
    <col min="8202" max="8202" width="10.5546875" style="36" customWidth="1"/>
    <col min="8203" max="8203" width="9.6640625" style="36" customWidth="1"/>
    <col min="8204" max="8204" width="11.109375" style="36" customWidth="1"/>
    <col min="8205" max="8205" width="4.5546875" style="36" customWidth="1"/>
    <col min="8206" max="8206" width="5.33203125" style="36" customWidth="1"/>
    <col min="8207" max="8207" width="4.88671875" style="36" customWidth="1"/>
    <col min="8208" max="8208" width="6.5546875" style="36" customWidth="1"/>
    <col min="8209" max="8209" width="5.6640625" style="36" customWidth="1"/>
    <col min="8210" max="8210" width="10" style="36" customWidth="1"/>
    <col min="8211" max="8211" width="8.33203125" style="36" customWidth="1"/>
    <col min="8212" max="8212" width="8.5546875" style="36" customWidth="1"/>
    <col min="8213" max="8213" width="9.44140625" style="36" customWidth="1"/>
    <col min="8214" max="8448" width="9.109375" style="36"/>
    <col min="8449" max="8449" width="1.109375" style="36" customWidth="1"/>
    <col min="8450" max="8450" width="3.5546875" style="36" customWidth="1"/>
    <col min="8451" max="8451" width="21" style="36" customWidth="1"/>
    <col min="8452" max="8452" width="10.88671875" style="36" customWidth="1"/>
    <col min="8453" max="8453" width="10.33203125" style="36" customWidth="1"/>
    <col min="8454" max="8454" width="11.109375" style="36" customWidth="1"/>
    <col min="8455" max="8455" width="11" style="36" customWidth="1"/>
    <col min="8456" max="8456" width="11.5546875" style="36" customWidth="1"/>
    <col min="8457" max="8457" width="10.109375" style="36" customWidth="1"/>
    <col min="8458" max="8458" width="10.5546875" style="36" customWidth="1"/>
    <col min="8459" max="8459" width="9.6640625" style="36" customWidth="1"/>
    <col min="8460" max="8460" width="11.109375" style="36" customWidth="1"/>
    <col min="8461" max="8461" width="4.5546875" style="36" customWidth="1"/>
    <col min="8462" max="8462" width="5.33203125" style="36" customWidth="1"/>
    <col min="8463" max="8463" width="4.88671875" style="36" customWidth="1"/>
    <col min="8464" max="8464" width="6.5546875" style="36" customWidth="1"/>
    <col min="8465" max="8465" width="5.6640625" style="36" customWidth="1"/>
    <col min="8466" max="8466" width="10" style="36" customWidth="1"/>
    <col min="8467" max="8467" width="8.33203125" style="36" customWidth="1"/>
    <col min="8468" max="8468" width="8.5546875" style="36" customWidth="1"/>
    <col min="8469" max="8469" width="9.44140625" style="36" customWidth="1"/>
    <col min="8470" max="8704" width="9.109375" style="36"/>
    <col min="8705" max="8705" width="1.109375" style="36" customWidth="1"/>
    <col min="8706" max="8706" width="3.5546875" style="36" customWidth="1"/>
    <col min="8707" max="8707" width="21" style="36" customWidth="1"/>
    <col min="8708" max="8708" width="10.88671875" style="36" customWidth="1"/>
    <col min="8709" max="8709" width="10.33203125" style="36" customWidth="1"/>
    <col min="8710" max="8710" width="11.109375" style="36" customWidth="1"/>
    <col min="8711" max="8711" width="11" style="36" customWidth="1"/>
    <col min="8712" max="8712" width="11.5546875" style="36" customWidth="1"/>
    <col min="8713" max="8713" width="10.109375" style="36" customWidth="1"/>
    <col min="8714" max="8714" width="10.5546875" style="36" customWidth="1"/>
    <col min="8715" max="8715" width="9.6640625" style="36" customWidth="1"/>
    <col min="8716" max="8716" width="11.109375" style="36" customWidth="1"/>
    <col min="8717" max="8717" width="4.5546875" style="36" customWidth="1"/>
    <col min="8718" max="8718" width="5.33203125" style="36" customWidth="1"/>
    <col min="8719" max="8719" width="4.88671875" style="36" customWidth="1"/>
    <col min="8720" max="8720" width="6.5546875" style="36" customWidth="1"/>
    <col min="8721" max="8721" width="5.6640625" style="36" customWidth="1"/>
    <col min="8722" max="8722" width="10" style="36" customWidth="1"/>
    <col min="8723" max="8723" width="8.33203125" style="36" customWidth="1"/>
    <col min="8724" max="8724" width="8.5546875" style="36" customWidth="1"/>
    <col min="8725" max="8725" width="9.44140625" style="36" customWidth="1"/>
    <col min="8726" max="8960" width="9.109375" style="36"/>
    <col min="8961" max="8961" width="1.109375" style="36" customWidth="1"/>
    <col min="8962" max="8962" width="3.5546875" style="36" customWidth="1"/>
    <col min="8963" max="8963" width="21" style="36" customWidth="1"/>
    <col min="8964" max="8964" width="10.88671875" style="36" customWidth="1"/>
    <col min="8965" max="8965" width="10.33203125" style="36" customWidth="1"/>
    <col min="8966" max="8966" width="11.109375" style="36" customWidth="1"/>
    <col min="8967" max="8967" width="11" style="36" customWidth="1"/>
    <col min="8968" max="8968" width="11.5546875" style="36" customWidth="1"/>
    <col min="8969" max="8969" width="10.109375" style="36" customWidth="1"/>
    <col min="8970" max="8970" width="10.5546875" style="36" customWidth="1"/>
    <col min="8971" max="8971" width="9.6640625" style="36" customWidth="1"/>
    <col min="8972" max="8972" width="11.109375" style="36" customWidth="1"/>
    <col min="8973" max="8973" width="4.5546875" style="36" customWidth="1"/>
    <col min="8974" max="8974" width="5.33203125" style="36" customWidth="1"/>
    <col min="8975" max="8975" width="4.88671875" style="36" customWidth="1"/>
    <col min="8976" max="8976" width="6.5546875" style="36" customWidth="1"/>
    <col min="8977" max="8977" width="5.6640625" style="36" customWidth="1"/>
    <col min="8978" max="8978" width="10" style="36" customWidth="1"/>
    <col min="8979" max="8979" width="8.33203125" style="36" customWidth="1"/>
    <col min="8980" max="8980" width="8.5546875" style="36" customWidth="1"/>
    <col min="8981" max="8981" width="9.44140625" style="36" customWidth="1"/>
    <col min="8982" max="9216" width="9.109375" style="36"/>
    <col min="9217" max="9217" width="1.109375" style="36" customWidth="1"/>
    <col min="9218" max="9218" width="3.5546875" style="36" customWidth="1"/>
    <col min="9219" max="9219" width="21" style="36" customWidth="1"/>
    <col min="9220" max="9220" width="10.88671875" style="36" customWidth="1"/>
    <col min="9221" max="9221" width="10.33203125" style="36" customWidth="1"/>
    <col min="9222" max="9222" width="11.109375" style="36" customWidth="1"/>
    <col min="9223" max="9223" width="11" style="36" customWidth="1"/>
    <col min="9224" max="9224" width="11.5546875" style="36" customWidth="1"/>
    <col min="9225" max="9225" width="10.109375" style="36" customWidth="1"/>
    <col min="9226" max="9226" width="10.5546875" style="36" customWidth="1"/>
    <col min="9227" max="9227" width="9.6640625" style="36" customWidth="1"/>
    <col min="9228" max="9228" width="11.109375" style="36" customWidth="1"/>
    <col min="9229" max="9229" width="4.5546875" style="36" customWidth="1"/>
    <col min="9230" max="9230" width="5.33203125" style="36" customWidth="1"/>
    <col min="9231" max="9231" width="4.88671875" style="36" customWidth="1"/>
    <col min="9232" max="9232" width="6.5546875" style="36" customWidth="1"/>
    <col min="9233" max="9233" width="5.6640625" style="36" customWidth="1"/>
    <col min="9234" max="9234" width="10" style="36" customWidth="1"/>
    <col min="9235" max="9235" width="8.33203125" style="36" customWidth="1"/>
    <col min="9236" max="9236" width="8.5546875" style="36" customWidth="1"/>
    <col min="9237" max="9237" width="9.44140625" style="36" customWidth="1"/>
    <col min="9238" max="9472" width="9.109375" style="36"/>
    <col min="9473" max="9473" width="1.109375" style="36" customWidth="1"/>
    <col min="9474" max="9474" width="3.5546875" style="36" customWidth="1"/>
    <col min="9475" max="9475" width="21" style="36" customWidth="1"/>
    <col min="9476" max="9476" width="10.88671875" style="36" customWidth="1"/>
    <col min="9477" max="9477" width="10.33203125" style="36" customWidth="1"/>
    <col min="9478" max="9478" width="11.109375" style="36" customWidth="1"/>
    <col min="9479" max="9479" width="11" style="36" customWidth="1"/>
    <col min="9480" max="9480" width="11.5546875" style="36" customWidth="1"/>
    <col min="9481" max="9481" width="10.109375" style="36" customWidth="1"/>
    <col min="9482" max="9482" width="10.5546875" style="36" customWidth="1"/>
    <col min="9483" max="9483" width="9.6640625" style="36" customWidth="1"/>
    <col min="9484" max="9484" width="11.109375" style="36" customWidth="1"/>
    <col min="9485" max="9485" width="4.5546875" style="36" customWidth="1"/>
    <col min="9486" max="9486" width="5.33203125" style="36" customWidth="1"/>
    <col min="9487" max="9487" width="4.88671875" style="36" customWidth="1"/>
    <col min="9488" max="9488" width="6.5546875" style="36" customWidth="1"/>
    <col min="9489" max="9489" width="5.6640625" style="36" customWidth="1"/>
    <col min="9490" max="9490" width="10" style="36" customWidth="1"/>
    <col min="9491" max="9491" width="8.33203125" style="36" customWidth="1"/>
    <col min="9492" max="9492" width="8.5546875" style="36" customWidth="1"/>
    <col min="9493" max="9493" width="9.44140625" style="36" customWidth="1"/>
    <col min="9494" max="9728" width="9.109375" style="36"/>
    <col min="9729" max="9729" width="1.109375" style="36" customWidth="1"/>
    <col min="9730" max="9730" width="3.5546875" style="36" customWidth="1"/>
    <col min="9731" max="9731" width="21" style="36" customWidth="1"/>
    <col min="9732" max="9732" width="10.88671875" style="36" customWidth="1"/>
    <col min="9733" max="9733" width="10.33203125" style="36" customWidth="1"/>
    <col min="9734" max="9734" width="11.109375" style="36" customWidth="1"/>
    <col min="9735" max="9735" width="11" style="36" customWidth="1"/>
    <col min="9736" max="9736" width="11.5546875" style="36" customWidth="1"/>
    <col min="9737" max="9737" width="10.109375" style="36" customWidth="1"/>
    <col min="9738" max="9738" width="10.5546875" style="36" customWidth="1"/>
    <col min="9739" max="9739" width="9.6640625" style="36" customWidth="1"/>
    <col min="9740" max="9740" width="11.109375" style="36" customWidth="1"/>
    <col min="9741" max="9741" width="4.5546875" style="36" customWidth="1"/>
    <col min="9742" max="9742" width="5.33203125" style="36" customWidth="1"/>
    <col min="9743" max="9743" width="4.88671875" style="36" customWidth="1"/>
    <col min="9744" max="9744" width="6.5546875" style="36" customWidth="1"/>
    <col min="9745" max="9745" width="5.6640625" style="36" customWidth="1"/>
    <col min="9746" max="9746" width="10" style="36" customWidth="1"/>
    <col min="9747" max="9747" width="8.33203125" style="36" customWidth="1"/>
    <col min="9748" max="9748" width="8.5546875" style="36" customWidth="1"/>
    <col min="9749" max="9749" width="9.44140625" style="36" customWidth="1"/>
    <col min="9750" max="9984" width="9.109375" style="36"/>
    <col min="9985" max="9985" width="1.109375" style="36" customWidth="1"/>
    <col min="9986" max="9986" width="3.5546875" style="36" customWidth="1"/>
    <col min="9987" max="9987" width="21" style="36" customWidth="1"/>
    <col min="9988" max="9988" width="10.88671875" style="36" customWidth="1"/>
    <col min="9989" max="9989" width="10.33203125" style="36" customWidth="1"/>
    <col min="9990" max="9990" width="11.109375" style="36" customWidth="1"/>
    <col min="9991" max="9991" width="11" style="36" customWidth="1"/>
    <col min="9992" max="9992" width="11.5546875" style="36" customWidth="1"/>
    <col min="9993" max="9993" width="10.109375" style="36" customWidth="1"/>
    <col min="9994" max="9994" width="10.5546875" style="36" customWidth="1"/>
    <col min="9995" max="9995" width="9.6640625" style="36" customWidth="1"/>
    <col min="9996" max="9996" width="11.109375" style="36" customWidth="1"/>
    <col min="9997" max="9997" width="4.5546875" style="36" customWidth="1"/>
    <col min="9998" max="9998" width="5.33203125" style="36" customWidth="1"/>
    <col min="9999" max="9999" width="4.88671875" style="36" customWidth="1"/>
    <col min="10000" max="10000" width="6.5546875" style="36" customWidth="1"/>
    <col min="10001" max="10001" width="5.6640625" style="36" customWidth="1"/>
    <col min="10002" max="10002" width="10" style="36" customWidth="1"/>
    <col min="10003" max="10003" width="8.33203125" style="36" customWidth="1"/>
    <col min="10004" max="10004" width="8.5546875" style="36" customWidth="1"/>
    <col min="10005" max="10005" width="9.44140625" style="36" customWidth="1"/>
    <col min="10006" max="10240" width="9.109375" style="36"/>
    <col min="10241" max="10241" width="1.109375" style="36" customWidth="1"/>
    <col min="10242" max="10242" width="3.5546875" style="36" customWidth="1"/>
    <col min="10243" max="10243" width="21" style="36" customWidth="1"/>
    <col min="10244" max="10244" width="10.88671875" style="36" customWidth="1"/>
    <col min="10245" max="10245" width="10.33203125" style="36" customWidth="1"/>
    <col min="10246" max="10246" width="11.109375" style="36" customWidth="1"/>
    <col min="10247" max="10247" width="11" style="36" customWidth="1"/>
    <col min="10248" max="10248" width="11.5546875" style="36" customWidth="1"/>
    <col min="10249" max="10249" width="10.109375" style="36" customWidth="1"/>
    <col min="10250" max="10250" width="10.5546875" style="36" customWidth="1"/>
    <col min="10251" max="10251" width="9.6640625" style="36" customWidth="1"/>
    <col min="10252" max="10252" width="11.109375" style="36" customWidth="1"/>
    <col min="10253" max="10253" width="4.5546875" style="36" customWidth="1"/>
    <col min="10254" max="10254" width="5.33203125" style="36" customWidth="1"/>
    <col min="10255" max="10255" width="4.88671875" style="36" customWidth="1"/>
    <col min="10256" max="10256" width="6.5546875" style="36" customWidth="1"/>
    <col min="10257" max="10257" width="5.6640625" style="36" customWidth="1"/>
    <col min="10258" max="10258" width="10" style="36" customWidth="1"/>
    <col min="10259" max="10259" width="8.33203125" style="36" customWidth="1"/>
    <col min="10260" max="10260" width="8.5546875" style="36" customWidth="1"/>
    <col min="10261" max="10261" width="9.44140625" style="36" customWidth="1"/>
    <col min="10262" max="10496" width="9.109375" style="36"/>
    <col min="10497" max="10497" width="1.109375" style="36" customWidth="1"/>
    <col min="10498" max="10498" width="3.5546875" style="36" customWidth="1"/>
    <col min="10499" max="10499" width="21" style="36" customWidth="1"/>
    <col min="10500" max="10500" width="10.88671875" style="36" customWidth="1"/>
    <col min="10501" max="10501" width="10.33203125" style="36" customWidth="1"/>
    <col min="10502" max="10502" width="11.109375" style="36" customWidth="1"/>
    <col min="10503" max="10503" width="11" style="36" customWidth="1"/>
    <col min="10504" max="10504" width="11.5546875" style="36" customWidth="1"/>
    <col min="10505" max="10505" width="10.109375" style="36" customWidth="1"/>
    <col min="10506" max="10506" width="10.5546875" style="36" customWidth="1"/>
    <col min="10507" max="10507" width="9.6640625" style="36" customWidth="1"/>
    <col min="10508" max="10508" width="11.109375" style="36" customWidth="1"/>
    <col min="10509" max="10509" width="4.5546875" style="36" customWidth="1"/>
    <col min="10510" max="10510" width="5.33203125" style="36" customWidth="1"/>
    <col min="10511" max="10511" width="4.88671875" style="36" customWidth="1"/>
    <col min="10512" max="10512" width="6.5546875" style="36" customWidth="1"/>
    <col min="10513" max="10513" width="5.6640625" style="36" customWidth="1"/>
    <col min="10514" max="10514" width="10" style="36" customWidth="1"/>
    <col min="10515" max="10515" width="8.33203125" style="36" customWidth="1"/>
    <col min="10516" max="10516" width="8.5546875" style="36" customWidth="1"/>
    <col min="10517" max="10517" width="9.44140625" style="36" customWidth="1"/>
    <col min="10518" max="10752" width="9.109375" style="36"/>
    <col min="10753" max="10753" width="1.109375" style="36" customWidth="1"/>
    <col min="10754" max="10754" width="3.5546875" style="36" customWidth="1"/>
    <col min="10755" max="10755" width="21" style="36" customWidth="1"/>
    <col min="10756" max="10756" width="10.88671875" style="36" customWidth="1"/>
    <col min="10757" max="10757" width="10.33203125" style="36" customWidth="1"/>
    <col min="10758" max="10758" width="11.109375" style="36" customWidth="1"/>
    <col min="10759" max="10759" width="11" style="36" customWidth="1"/>
    <col min="10760" max="10760" width="11.5546875" style="36" customWidth="1"/>
    <col min="10761" max="10761" width="10.109375" style="36" customWidth="1"/>
    <col min="10762" max="10762" width="10.5546875" style="36" customWidth="1"/>
    <col min="10763" max="10763" width="9.6640625" style="36" customWidth="1"/>
    <col min="10764" max="10764" width="11.109375" style="36" customWidth="1"/>
    <col min="10765" max="10765" width="4.5546875" style="36" customWidth="1"/>
    <col min="10766" max="10766" width="5.33203125" style="36" customWidth="1"/>
    <col min="10767" max="10767" width="4.88671875" style="36" customWidth="1"/>
    <col min="10768" max="10768" width="6.5546875" style="36" customWidth="1"/>
    <col min="10769" max="10769" width="5.6640625" style="36" customWidth="1"/>
    <col min="10770" max="10770" width="10" style="36" customWidth="1"/>
    <col min="10771" max="10771" width="8.33203125" style="36" customWidth="1"/>
    <col min="10772" max="10772" width="8.5546875" style="36" customWidth="1"/>
    <col min="10773" max="10773" width="9.44140625" style="36" customWidth="1"/>
    <col min="10774" max="11008" width="9.109375" style="36"/>
    <col min="11009" max="11009" width="1.109375" style="36" customWidth="1"/>
    <col min="11010" max="11010" width="3.5546875" style="36" customWidth="1"/>
    <col min="11011" max="11011" width="21" style="36" customWidth="1"/>
    <col min="11012" max="11012" width="10.88671875" style="36" customWidth="1"/>
    <col min="11013" max="11013" width="10.33203125" style="36" customWidth="1"/>
    <col min="11014" max="11014" width="11.109375" style="36" customWidth="1"/>
    <col min="11015" max="11015" width="11" style="36" customWidth="1"/>
    <col min="11016" max="11016" width="11.5546875" style="36" customWidth="1"/>
    <col min="11017" max="11017" width="10.109375" style="36" customWidth="1"/>
    <col min="11018" max="11018" width="10.5546875" style="36" customWidth="1"/>
    <col min="11019" max="11019" width="9.6640625" style="36" customWidth="1"/>
    <col min="11020" max="11020" width="11.109375" style="36" customWidth="1"/>
    <col min="11021" max="11021" width="4.5546875" style="36" customWidth="1"/>
    <col min="11022" max="11022" width="5.33203125" style="36" customWidth="1"/>
    <col min="11023" max="11023" width="4.88671875" style="36" customWidth="1"/>
    <col min="11024" max="11024" width="6.5546875" style="36" customWidth="1"/>
    <col min="11025" max="11025" width="5.6640625" style="36" customWidth="1"/>
    <col min="11026" max="11026" width="10" style="36" customWidth="1"/>
    <col min="11027" max="11027" width="8.33203125" style="36" customWidth="1"/>
    <col min="11028" max="11028" width="8.5546875" style="36" customWidth="1"/>
    <col min="11029" max="11029" width="9.44140625" style="36" customWidth="1"/>
    <col min="11030" max="11264" width="9.109375" style="36"/>
    <col min="11265" max="11265" width="1.109375" style="36" customWidth="1"/>
    <col min="11266" max="11266" width="3.5546875" style="36" customWidth="1"/>
    <col min="11267" max="11267" width="21" style="36" customWidth="1"/>
    <col min="11268" max="11268" width="10.88671875" style="36" customWidth="1"/>
    <col min="11269" max="11269" width="10.33203125" style="36" customWidth="1"/>
    <col min="11270" max="11270" width="11.109375" style="36" customWidth="1"/>
    <col min="11271" max="11271" width="11" style="36" customWidth="1"/>
    <col min="11272" max="11272" width="11.5546875" style="36" customWidth="1"/>
    <col min="11273" max="11273" width="10.109375" style="36" customWidth="1"/>
    <col min="11274" max="11274" width="10.5546875" style="36" customWidth="1"/>
    <col min="11275" max="11275" width="9.6640625" style="36" customWidth="1"/>
    <col min="11276" max="11276" width="11.109375" style="36" customWidth="1"/>
    <col min="11277" max="11277" width="4.5546875" style="36" customWidth="1"/>
    <col min="11278" max="11278" width="5.33203125" style="36" customWidth="1"/>
    <col min="11279" max="11279" width="4.88671875" style="36" customWidth="1"/>
    <col min="11280" max="11280" width="6.5546875" style="36" customWidth="1"/>
    <col min="11281" max="11281" width="5.6640625" style="36" customWidth="1"/>
    <col min="11282" max="11282" width="10" style="36" customWidth="1"/>
    <col min="11283" max="11283" width="8.33203125" style="36" customWidth="1"/>
    <col min="11284" max="11284" width="8.5546875" style="36" customWidth="1"/>
    <col min="11285" max="11285" width="9.44140625" style="36" customWidth="1"/>
    <col min="11286" max="11520" width="9.109375" style="36"/>
    <col min="11521" max="11521" width="1.109375" style="36" customWidth="1"/>
    <col min="11522" max="11522" width="3.5546875" style="36" customWidth="1"/>
    <col min="11523" max="11523" width="21" style="36" customWidth="1"/>
    <col min="11524" max="11524" width="10.88671875" style="36" customWidth="1"/>
    <col min="11525" max="11525" width="10.33203125" style="36" customWidth="1"/>
    <col min="11526" max="11526" width="11.109375" style="36" customWidth="1"/>
    <col min="11527" max="11527" width="11" style="36" customWidth="1"/>
    <col min="11528" max="11528" width="11.5546875" style="36" customWidth="1"/>
    <col min="11529" max="11529" width="10.109375" style="36" customWidth="1"/>
    <col min="11530" max="11530" width="10.5546875" style="36" customWidth="1"/>
    <col min="11531" max="11531" width="9.6640625" style="36" customWidth="1"/>
    <col min="11532" max="11532" width="11.109375" style="36" customWidth="1"/>
    <col min="11533" max="11533" width="4.5546875" style="36" customWidth="1"/>
    <col min="11534" max="11534" width="5.33203125" style="36" customWidth="1"/>
    <col min="11535" max="11535" width="4.88671875" style="36" customWidth="1"/>
    <col min="11536" max="11536" width="6.5546875" style="36" customWidth="1"/>
    <col min="11537" max="11537" width="5.6640625" style="36" customWidth="1"/>
    <col min="11538" max="11538" width="10" style="36" customWidth="1"/>
    <col min="11539" max="11539" width="8.33203125" style="36" customWidth="1"/>
    <col min="11540" max="11540" width="8.5546875" style="36" customWidth="1"/>
    <col min="11541" max="11541" width="9.44140625" style="36" customWidth="1"/>
    <col min="11542" max="11776" width="9.109375" style="36"/>
    <col min="11777" max="11777" width="1.109375" style="36" customWidth="1"/>
    <col min="11778" max="11778" width="3.5546875" style="36" customWidth="1"/>
    <col min="11779" max="11779" width="21" style="36" customWidth="1"/>
    <col min="11780" max="11780" width="10.88671875" style="36" customWidth="1"/>
    <col min="11781" max="11781" width="10.33203125" style="36" customWidth="1"/>
    <col min="11782" max="11782" width="11.109375" style="36" customWidth="1"/>
    <col min="11783" max="11783" width="11" style="36" customWidth="1"/>
    <col min="11784" max="11784" width="11.5546875" style="36" customWidth="1"/>
    <col min="11785" max="11785" width="10.109375" style="36" customWidth="1"/>
    <col min="11786" max="11786" width="10.5546875" style="36" customWidth="1"/>
    <col min="11787" max="11787" width="9.6640625" style="36" customWidth="1"/>
    <col min="11788" max="11788" width="11.109375" style="36" customWidth="1"/>
    <col min="11789" max="11789" width="4.5546875" style="36" customWidth="1"/>
    <col min="11790" max="11790" width="5.33203125" style="36" customWidth="1"/>
    <col min="11791" max="11791" width="4.88671875" style="36" customWidth="1"/>
    <col min="11792" max="11792" width="6.5546875" style="36" customWidth="1"/>
    <col min="11793" max="11793" width="5.6640625" style="36" customWidth="1"/>
    <col min="11794" max="11794" width="10" style="36" customWidth="1"/>
    <col min="11795" max="11795" width="8.33203125" style="36" customWidth="1"/>
    <col min="11796" max="11796" width="8.5546875" style="36" customWidth="1"/>
    <col min="11797" max="11797" width="9.44140625" style="36" customWidth="1"/>
    <col min="11798" max="12032" width="9.109375" style="36"/>
    <col min="12033" max="12033" width="1.109375" style="36" customWidth="1"/>
    <col min="12034" max="12034" width="3.5546875" style="36" customWidth="1"/>
    <col min="12035" max="12035" width="21" style="36" customWidth="1"/>
    <col min="12036" max="12036" width="10.88671875" style="36" customWidth="1"/>
    <col min="12037" max="12037" width="10.33203125" style="36" customWidth="1"/>
    <col min="12038" max="12038" width="11.109375" style="36" customWidth="1"/>
    <col min="12039" max="12039" width="11" style="36" customWidth="1"/>
    <col min="12040" max="12040" width="11.5546875" style="36" customWidth="1"/>
    <col min="12041" max="12041" width="10.109375" style="36" customWidth="1"/>
    <col min="12042" max="12042" width="10.5546875" style="36" customWidth="1"/>
    <col min="12043" max="12043" width="9.6640625" style="36" customWidth="1"/>
    <col min="12044" max="12044" width="11.109375" style="36" customWidth="1"/>
    <col min="12045" max="12045" width="4.5546875" style="36" customWidth="1"/>
    <col min="12046" max="12046" width="5.33203125" style="36" customWidth="1"/>
    <col min="12047" max="12047" width="4.88671875" style="36" customWidth="1"/>
    <col min="12048" max="12048" width="6.5546875" style="36" customWidth="1"/>
    <col min="12049" max="12049" width="5.6640625" style="36" customWidth="1"/>
    <col min="12050" max="12050" width="10" style="36" customWidth="1"/>
    <col min="12051" max="12051" width="8.33203125" style="36" customWidth="1"/>
    <col min="12052" max="12052" width="8.5546875" style="36" customWidth="1"/>
    <col min="12053" max="12053" width="9.44140625" style="36" customWidth="1"/>
    <col min="12054" max="12288" width="9.109375" style="36"/>
    <col min="12289" max="12289" width="1.109375" style="36" customWidth="1"/>
    <col min="12290" max="12290" width="3.5546875" style="36" customWidth="1"/>
    <col min="12291" max="12291" width="21" style="36" customWidth="1"/>
    <col min="12292" max="12292" width="10.88671875" style="36" customWidth="1"/>
    <col min="12293" max="12293" width="10.33203125" style="36" customWidth="1"/>
    <col min="12294" max="12294" width="11.109375" style="36" customWidth="1"/>
    <col min="12295" max="12295" width="11" style="36" customWidth="1"/>
    <col min="12296" max="12296" width="11.5546875" style="36" customWidth="1"/>
    <col min="12297" max="12297" width="10.109375" style="36" customWidth="1"/>
    <col min="12298" max="12298" width="10.5546875" style="36" customWidth="1"/>
    <col min="12299" max="12299" width="9.6640625" style="36" customWidth="1"/>
    <col min="12300" max="12300" width="11.109375" style="36" customWidth="1"/>
    <col min="12301" max="12301" width="4.5546875" style="36" customWidth="1"/>
    <col min="12302" max="12302" width="5.33203125" style="36" customWidth="1"/>
    <col min="12303" max="12303" width="4.88671875" style="36" customWidth="1"/>
    <col min="12304" max="12304" width="6.5546875" style="36" customWidth="1"/>
    <col min="12305" max="12305" width="5.6640625" style="36" customWidth="1"/>
    <col min="12306" max="12306" width="10" style="36" customWidth="1"/>
    <col min="12307" max="12307" width="8.33203125" style="36" customWidth="1"/>
    <col min="12308" max="12308" width="8.5546875" style="36" customWidth="1"/>
    <col min="12309" max="12309" width="9.44140625" style="36" customWidth="1"/>
    <col min="12310" max="12544" width="9.109375" style="36"/>
    <col min="12545" max="12545" width="1.109375" style="36" customWidth="1"/>
    <col min="12546" max="12546" width="3.5546875" style="36" customWidth="1"/>
    <col min="12547" max="12547" width="21" style="36" customWidth="1"/>
    <col min="12548" max="12548" width="10.88671875" style="36" customWidth="1"/>
    <col min="12549" max="12549" width="10.33203125" style="36" customWidth="1"/>
    <col min="12550" max="12550" width="11.109375" style="36" customWidth="1"/>
    <col min="12551" max="12551" width="11" style="36" customWidth="1"/>
    <col min="12552" max="12552" width="11.5546875" style="36" customWidth="1"/>
    <col min="12553" max="12553" width="10.109375" style="36" customWidth="1"/>
    <col min="12554" max="12554" width="10.5546875" style="36" customWidth="1"/>
    <col min="12555" max="12555" width="9.6640625" style="36" customWidth="1"/>
    <col min="12556" max="12556" width="11.109375" style="36" customWidth="1"/>
    <col min="12557" max="12557" width="4.5546875" style="36" customWidth="1"/>
    <col min="12558" max="12558" width="5.33203125" style="36" customWidth="1"/>
    <col min="12559" max="12559" width="4.88671875" style="36" customWidth="1"/>
    <col min="12560" max="12560" width="6.5546875" style="36" customWidth="1"/>
    <col min="12561" max="12561" width="5.6640625" style="36" customWidth="1"/>
    <col min="12562" max="12562" width="10" style="36" customWidth="1"/>
    <col min="12563" max="12563" width="8.33203125" style="36" customWidth="1"/>
    <col min="12564" max="12564" width="8.5546875" style="36" customWidth="1"/>
    <col min="12565" max="12565" width="9.44140625" style="36" customWidth="1"/>
    <col min="12566" max="12800" width="9.109375" style="36"/>
    <col min="12801" max="12801" width="1.109375" style="36" customWidth="1"/>
    <col min="12802" max="12802" width="3.5546875" style="36" customWidth="1"/>
    <col min="12803" max="12803" width="21" style="36" customWidth="1"/>
    <col min="12804" max="12804" width="10.88671875" style="36" customWidth="1"/>
    <col min="12805" max="12805" width="10.33203125" style="36" customWidth="1"/>
    <col min="12806" max="12806" width="11.109375" style="36" customWidth="1"/>
    <col min="12807" max="12807" width="11" style="36" customWidth="1"/>
    <col min="12808" max="12808" width="11.5546875" style="36" customWidth="1"/>
    <col min="12809" max="12809" width="10.109375" style="36" customWidth="1"/>
    <col min="12810" max="12810" width="10.5546875" style="36" customWidth="1"/>
    <col min="12811" max="12811" width="9.6640625" style="36" customWidth="1"/>
    <col min="12812" max="12812" width="11.109375" style="36" customWidth="1"/>
    <col min="12813" max="12813" width="4.5546875" style="36" customWidth="1"/>
    <col min="12814" max="12814" width="5.33203125" style="36" customWidth="1"/>
    <col min="12815" max="12815" width="4.88671875" style="36" customWidth="1"/>
    <col min="12816" max="12816" width="6.5546875" style="36" customWidth="1"/>
    <col min="12817" max="12817" width="5.6640625" style="36" customWidth="1"/>
    <col min="12818" max="12818" width="10" style="36" customWidth="1"/>
    <col min="12819" max="12819" width="8.33203125" style="36" customWidth="1"/>
    <col min="12820" max="12820" width="8.5546875" style="36" customWidth="1"/>
    <col min="12821" max="12821" width="9.44140625" style="36" customWidth="1"/>
    <col min="12822" max="13056" width="9.109375" style="36"/>
    <col min="13057" max="13057" width="1.109375" style="36" customWidth="1"/>
    <col min="13058" max="13058" width="3.5546875" style="36" customWidth="1"/>
    <col min="13059" max="13059" width="21" style="36" customWidth="1"/>
    <col min="13060" max="13060" width="10.88671875" style="36" customWidth="1"/>
    <col min="13061" max="13061" width="10.33203125" style="36" customWidth="1"/>
    <col min="13062" max="13062" width="11.109375" style="36" customWidth="1"/>
    <col min="13063" max="13063" width="11" style="36" customWidth="1"/>
    <col min="13064" max="13064" width="11.5546875" style="36" customWidth="1"/>
    <col min="13065" max="13065" width="10.109375" style="36" customWidth="1"/>
    <col min="13066" max="13066" width="10.5546875" style="36" customWidth="1"/>
    <col min="13067" max="13067" width="9.6640625" style="36" customWidth="1"/>
    <col min="13068" max="13068" width="11.109375" style="36" customWidth="1"/>
    <col min="13069" max="13069" width="4.5546875" style="36" customWidth="1"/>
    <col min="13070" max="13070" width="5.33203125" style="36" customWidth="1"/>
    <col min="13071" max="13071" width="4.88671875" style="36" customWidth="1"/>
    <col min="13072" max="13072" width="6.5546875" style="36" customWidth="1"/>
    <col min="13073" max="13073" width="5.6640625" style="36" customWidth="1"/>
    <col min="13074" max="13074" width="10" style="36" customWidth="1"/>
    <col min="13075" max="13075" width="8.33203125" style="36" customWidth="1"/>
    <col min="13076" max="13076" width="8.5546875" style="36" customWidth="1"/>
    <col min="13077" max="13077" width="9.44140625" style="36" customWidth="1"/>
    <col min="13078" max="13312" width="9.109375" style="36"/>
    <col min="13313" max="13313" width="1.109375" style="36" customWidth="1"/>
    <col min="13314" max="13314" width="3.5546875" style="36" customWidth="1"/>
    <col min="13315" max="13315" width="21" style="36" customWidth="1"/>
    <col min="13316" max="13316" width="10.88671875" style="36" customWidth="1"/>
    <col min="13317" max="13317" width="10.33203125" style="36" customWidth="1"/>
    <col min="13318" max="13318" width="11.109375" style="36" customWidth="1"/>
    <col min="13319" max="13319" width="11" style="36" customWidth="1"/>
    <col min="13320" max="13320" width="11.5546875" style="36" customWidth="1"/>
    <col min="13321" max="13321" width="10.109375" style="36" customWidth="1"/>
    <col min="13322" max="13322" width="10.5546875" style="36" customWidth="1"/>
    <col min="13323" max="13323" width="9.6640625" style="36" customWidth="1"/>
    <col min="13324" max="13324" width="11.109375" style="36" customWidth="1"/>
    <col min="13325" max="13325" width="4.5546875" style="36" customWidth="1"/>
    <col min="13326" max="13326" width="5.33203125" style="36" customWidth="1"/>
    <col min="13327" max="13327" width="4.88671875" style="36" customWidth="1"/>
    <col min="13328" max="13328" width="6.5546875" style="36" customWidth="1"/>
    <col min="13329" max="13329" width="5.6640625" style="36" customWidth="1"/>
    <col min="13330" max="13330" width="10" style="36" customWidth="1"/>
    <col min="13331" max="13331" width="8.33203125" style="36" customWidth="1"/>
    <col min="13332" max="13332" width="8.5546875" style="36" customWidth="1"/>
    <col min="13333" max="13333" width="9.44140625" style="36" customWidth="1"/>
    <col min="13334" max="13568" width="9.109375" style="36"/>
    <col min="13569" max="13569" width="1.109375" style="36" customWidth="1"/>
    <col min="13570" max="13570" width="3.5546875" style="36" customWidth="1"/>
    <col min="13571" max="13571" width="21" style="36" customWidth="1"/>
    <col min="13572" max="13572" width="10.88671875" style="36" customWidth="1"/>
    <col min="13573" max="13573" width="10.33203125" style="36" customWidth="1"/>
    <col min="13574" max="13574" width="11.109375" style="36" customWidth="1"/>
    <col min="13575" max="13575" width="11" style="36" customWidth="1"/>
    <col min="13576" max="13576" width="11.5546875" style="36" customWidth="1"/>
    <col min="13577" max="13577" width="10.109375" style="36" customWidth="1"/>
    <col min="13578" max="13578" width="10.5546875" style="36" customWidth="1"/>
    <col min="13579" max="13579" width="9.6640625" style="36" customWidth="1"/>
    <col min="13580" max="13580" width="11.109375" style="36" customWidth="1"/>
    <col min="13581" max="13581" width="4.5546875" style="36" customWidth="1"/>
    <col min="13582" max="13582" width="5.33203125" style="36" customWidth="1"/>
    <col min="13583" max="13583" width="4.88671875" style="36" customWidth="1"/>
    <col min="13584" max="13584" width="6.5546875" style="36" customWidth="1"/>
    <col min="13585" max="13585" width="5.6640625" style="36" customWidth="1"/>
    <col min="13586" max="13586" width="10" style="36" customWidth="1"/>
    <col min="13587" max="13587" width="8.33203125" style="36" customWidth="1"/>
    <col min="13588" max="13588" width="8.5546875" style="36" customWidth="1"/>
    <col min="13589" max="13589" width="9.44140625" style="36" customWidth="1"/>
    <col min="13590" max="13824" width="9.109375" style="36"/>
    <col min="13825" max="13825" width="1.109375" style="36" customWidth="1"/>
    <col min="13826" max="13826" width="3.5546875" style="36" customWidth="1"/>
    <col min="13827" max="13827" width="21" style="36" customWidth="1"/>
    <col min="13828" max="13828" width="10.88671875" style="36" customWidth="1"/>
    <col min="13829" max="13829" width="10.33203125" style="36" customWidth="1"/>
    <col min="13830" max="13830" width="11.109375" style="36" customWidth="1"/>
    <col min="13831" max="13831" width="11" style="36" customWidth="1"/>
    <col min="13832" max="13832" width="11.5546875" style="36" customWidth="1"/>
    <col min="13833" max="13833" width="10.109375" style="36" customWidth="1"/>
    <col min="13834" max="13834" width="10.5546875" style="36" customWidth="1"/>
    <col min="13835" max="13835" width="9.6640625" style="36" customWidth="1"/>
    <col min="13836" max="13836" width="11.109375" style="36" customWidth="1"/>
    <col min="13837" max="13837" width="4.5546875" style="36" customWidth="1"/>
    <col min="13838" max="13838" width="5.33203125" style="36" customWidth="1"/>
    <col min="13839" max="13839" width="4.88671875" style="36" customWidth="1"/>
    <col min="13840" max="13840" width="6.5546875" style="36" customWidth="1"/>
    <col min="13841" max="13841" width="5.6640625" style="36" customWidth="1"/>
    <col min="13842" max="13842" width="10" style="36" customWidth="1"/>
    <col min="13843" max="13843" width="8.33203125" style="36" customWidth="1"/>
    <col min="13844" max="13844" width="8.5546875" style="36" customWidth="1"/>
    <col min="13845" max="13845" width="9.44140625" style="36" customWidth="1"/>
    <col min="13846" max="14080" width="9.109375" style="36"/>
    <col min="14081" max="14081" width="1.109375" style="36" customWidth="1"/>
    <col min="14082" max="14082" width="3.5546875" style="36" customWidth="1"/>
    <col min="14083" max="14083" width="21" style="36" customWidth="1"/>
    <col min="14084" max="14084" width="10.88671875" style="36" customWidth="1"/>
    <col min="14085" max="14085" width="10.33203125" style="36" customWidth="1"/>
    <col min="14086" max="14086" width="11.109375" style="36" customWidth="1"/>
    <col min="14087" max="14087" width="11" style="36" customWidth="1"/>
    <col min="14088" max="14088" width="11.5546875" style="36" customWidth="1"/>
    <col min="14089" max="14089" width="10.109375" style="36" customWidth="1"/>
    <col min="14090" max="14090" width="10.5546875" style="36" customWidth="1"/>
    <col min="14091" max="14091" width="9.6640625" style="36" customWidth="1"/>
    <col min="14092" max="14092" width="11.109375" style="36" customWidth="1"/>
    <col min="14093" max="14093" width="4.5546875" style="36" customWidth="1"/>
    <col min="14094" max="14094" width="5.33203125" style="36" customWidth="1"/>
    <col min="14095" max="14095" width="4.88671875" style="36" customWidth="1"/>
    <col min="14096" max="14096" width="6.5546875" style="36" customWidth="1"/>
    <col min="14097" max="14097" width="5.6640625" style="36" customWidth="1"/>
    <col min="14098" max="14098" width="10" style="36" customWidth="1"/>
    <col min="14099" max="14099" width="8.33203125" style="36" customWidth="1"/>
    <col min="14100" max="14100" width="8.5546875" style="36" customWidth="1"/>
    <col min="14101" max="14101" width="9.44140625" style="36" customWidth="1"/>
    <col min="14102" max="14336" width="9.109375" style="36"/>
    <col min="14337" max="14337" width="1.109375" style="36" customWidth="1"/>
    <col min="14338" max="14338" width="3.5546875" style="36" customWidth="1"/>
    <col min="14339" max="14339" width="21" style="36" customWidth="1"/>
    <col min="14340" max="14340" width="10.88671875" style="36" customWidth="1"/>
    <col min="14341" max="14341" width="10.33203125" style="36" customWidth="1"/>
    <col min="14342" max="14342" width="11.109375" style="36" customWidth="1"/>
    <col min="14343" max="14343" width="11" style="36" customWidth="1"/>
    <col min="14344" max="14344" width="11.5546875" style="36" customWidth="1"/>
    <col min="14345" max="14345" width="10.109375" style="36" customWidth="1"/>
    <col min="14346" max="14346" width="10.5546875" style="36" customWidth="1"/>
    <col min="14347" max="14347" width="9.6640625" style="36" customWidth="1"/>
    <col min="14348" max="14348" width="11.109375" style="36" customWidth="1"/>
    <col min="14349" max="14349" width="4.5546875" style="36" customWidth="1"/>
    <col min="14350" max="14350" width="5.33203125" style="36" customWidth="1"/>
    <col min="14351" max="14351" width="4.88671875" style="36" customWidth="1"/>
    <col min="14352" max="14352" width="6.5546875" style="36" customWidth="1"/>
    <col min="14353" max="14353" width="5.6640625" style="36" customWidth="1"/>
    <col min="14354" max="14354" width="10" style="36" customWidth="1"/>
    <col min="14355" max="14355" width="8.33203125" style="36" customWidth="1"/>
    <col min="14356" max="14356" width="8.5546875" style="36" customWidth="1"/>
    <col min="14357" max="14357" width="9.44140625" style="36" customWidth="1"/>
    <col min="14358" max="14592" width="9.109375" style="36"/>
    <col min="14593" max="14593" width="1.109375" style="36" customWidth="1"/>
    <col min="14594" max="14594" width="3.5546875" style="36" customWidth="1"/>
    <col min="14595" max="14595" width="21" style="36" customWidth="1"/>
    <col min="14596" max="14596" width="10.88671875" style="36" customWidth="1"/>
    <col min="14597" max="14597" width="10.33203125" style="36" customWidth="1"/>
    <col min="14598" max="14598" width="11.109375" style="36" customWidth="1"/>
    <col min="14599" max="14599" width="11" style="36" customWidth="1"/>
    <col min="14600" max="14600" width="11.5546875" style="36" customWidth="1"/>
    <col min="14601" max="14601" width="10.109375" style="36" customWidth="1"/>
    <col min="14602" max="14602" width="10.5546875" style="36" customWidth="1"/>
    <col min="14603" max="14603" width="9.6640625" style="36" customWidth="1"/>
    <col min="14604" max="14604" width="11.109375" style="36" customWidth="1"/>
    <col min="14605" max="14605" width="4.5546875" style="36" customWidth="1"/>
    <col min="14606" max="14606" width="5.33203125" style="36" customWidth="1"/>
    <col min="14607" max="14607" width="4.88671875" style="36" customWidth="1"/>
    <col min="14608" max="14608" width="6.5546875" style="36" customWidth="1"/>
    <col min="14609" max="14609" width="5.6640625" style="36" customWidth="1"/>
    <col min="14610" max="14610" width="10" style="36" customWidth="1"/>
    <col min="14611" max="14611" width="8.33203125" style="36" customWidth="1"/>
    <col min="14612" max="14612" width="8.5546875" style="36" customWidth="1"/>
    <col min="14613" max="14613" width="9.44140625" style="36" customWidth="1"/>
    <col min="14614" max="14848" width="9.109375" style="36"/>
    <col min="14849" max="14849" width="1.109375" style="36" customWidth="1"/>
    <col min="14850" max="14850" width="3.5546875" style="36" customWidth="1"/>
    <col min="14851" max="14851" width="21" style="36" customWidth="1"/>
    <col min="14852" max="14852" width="10.88671875" style="36" customWidth="1"/>
    <col min="14853" max="14853" width="10.33203125" style="36" customWidth="1"/>
    <col min="14854" max="14854" width="11.109375" style="36" customWidth="1"/>
    <col min="14855" max="14855" width="11" style="36" customWidth="1"/>
    <col min="14856" max="14856" width="11.5546875" style="36" customWidth="1"/>
    <col min="14857" max="14857" width="10.109375" style="36" customWidth="1"/>
    <col min="14858" max="14858" width="10.5546875" style="36" customWidth="1"/>
    <col min="14859" max="14859" width="9.6640625" style="36" customWidth="1"/>
    <col min="14860" max="14860" width="11.109375" style="36" customWidth="1"/>
    <col min="14861" max="14861" width="4.5546875" style="36" customWidth="1"/>
    <col min="14862" max="14862" width="5.33203125" style="36" customWidth="1"/>
    <col min="14863" max="14863" width="4.88671875" style="36" customWidth="1"/>
    <col min="14864" max="14864" width="6.5546875" style="36" customWidth="1"/>
    <col min="14865" max="14865" width="5.6640625" style="36" customWidth="1"/>
    <col min="14866" max="14866" width="10" style="36" customWidth="1"/>
    <col min="14867" max="14867" width="8.33203125" style="36" customWidth="1"/>
    <col min="14868" max="14868" width="8.5546875" style="36" customWidth="1"/>
    <col min="14869" max="14869" width="9.44140625" style="36" customWidth="1"/>
    <col min="14870" max="15104" width="9.109375" style="36"/>
    <col min="15105" max="15105" width="1.109375" style="36" customWidth="1"/>
    <col min="15106" max="15106" width="3.5546875" style="36" customWidth="1"/>
    <col min="15107" max="15107" width="21" style="36" customWidth="1"/>
    <col min="15108" max="15108" width="10.88671875" style="36" customWidth="1"/>
    <col min="15109" max="15109" width="10.33203125" style="36" customWidth="1"/>
    <col min="15110" max="15110" width="11.109375" style="36" customWidth="1"/>
    <col min="15111" max="15111" width="11" style="36" customWidth="1"/>
    <col min="15112" max="15112" width="11.5546875" style="36" customWidth="1"/>
    <col min="15113" max="15113" width="10.109375" style="36" customWidth="1"/>
    <col min="15114" max="15114" width="10.5546875" style="36" customWidth="1"/>
    <col min="15115" max="15115" width="9.6640625" style="36" customWidth="1"/>
    <col min="15116" max="15116" width="11.109375" style="36" customWidth="1"/>
    <col min="15117" max="15117" width="4.5546875" style="36" customWidth="1"/>
    <col min="15118" max="15118" width="5.33203125" style="36" customWidth="1"/>
    <col min="15119" max="15119" width="4.88671875" style="36" customWidth="1"/>
    <col min="15120" max="15120" width="6.5546875" style="36" customWidth="1"/>
    <col min="15121" max="15121" width="5.6640625" style="36" customWidth="1"/>
    <col min="15122" max="15122" width="10" style="36" customWidth="1"/>
    <col min="15123" max="15123" width="8.33203125" style="36" customWidth="1"/>
    <col min="15124" max="15124" width="8.5546875" style="36" customWidth="1"/>
    <col min="15125" max="15125" width="9.44140625" style="36" customWidth="1"/>
    <col min="15126" max="15360" width="9.109375" style="36"/>
    <col min="15361" max="15361" width="1.109375" style="36" customWidth="1"/>
    <col min="15362" max="15362" width="3.5546875" style="36" customWidth="1"/>
    <col min="15363" max="15363" width="21" style="36" customWidth="1"/>
    <col min="15364" max="15364" width="10.88671875" style="36" customWidth="1"/>
    <col min="15365" max="15365" width="10.33203125" style="36" customWidth="1"/>
    <col min="15366" max="15366" width="11.109375" style="36" customWidth="1"/>
    <col min="15367" max="15367" width="11" style="36" customWidth="1"/>
    <col min="15368" max="15368" width="11.5546875" style="36" customWidth="1"/>
    <col min="15369" max="15369" width="10.109375" style="36" customWidth="1"/>
    <col min="15370" max="15370" width="10.5546875" style="36" customWidth="1"/>
    <col min="15371" max="15371" width="9.6640625" style="36" customWidth="1"/>
    <col min="15372" max="15372" width="11.109375" style="36" customWidth="1"/>
    <col min="15373" max="15373" width="4.5546875" style="36" customWidth="1"/>
    <col min="15374" max="15374" width="5.33203125" style="36" customWidth="1"/>
    <col min="15375" max="15375" width="4.88671875" style="36" customWidth="1"/>
    <col min="15376" max="15376" width="6.5546875" style="36" customWidth="1"/>
    <col min="15377" max="15377" width="5.6640625" style="36" customWidth="1"/>
    <col min="15378" max="15378" width="10" style="36" customWidth="1"/>
    <col min="15379" max="15379" width="8.33203125" style="36" customWidth="1"/>
    <col min="15380" max="15380" width="8.5546875" style="36" customWidth="1"/>
    <col min="15381" max="15381" width="9.44140625" style="36" customWidth="1"/>
    <col min="15382" max="15616" width="9.109375" style="36"/>
    <col min="15617" max="15617" width="1.109375" style="36" customWidth="1"/>
    <col min="15618" max="15618" width="3.5546875" style="36" customWidth="1"/>
    <col min="15619" max="15619" width="21" style="36" customWidth="1"/>
    <col min="15620" max="15620" width="10.88671875" style="36" customWidth="1"/>
    <col min="15621" max="15621" width="10.33203125" style="36" customWidth="1"/>
    <col min="15622" max="15622" width="11.109375" style="36" customWidth="1"/>
    <col min="15623" max="15623" width="11" style="36" customWidth="1"/>
    <col min="15624" max="15624" width="11.5546875" style="36" customWidth="1"/>
    <col min="15625" max="15625" width="10.109375" style="36" customWidth="1"/>
    <col min="15626" max="15626" width="10.5546875" style="36" customWidth="1"/>
    <col min="15627" max="15627" width="9.6640625" style="36" customWidth="1"/>
    <col min="15628" max="15628" width="11.109375" style="36" customWidth="1"/>
    <col min="15629" max="15629" width="4.5546875" style="36" customWidth="1"/>
    <col min="15630" max="15630" width="5.33203125" style="36" customWidth="1"/>
    <col min="15631" max="15631" width="4.88671875" style="36" customWidth="1"/>
    <col min="15632" max="15632" width="6.5546875" style="36" customWidth="1"/>
    <col min="15633" max="15633" width="5.6640625" style="36" customWidth="1"/>
    <col min="15634" max="15634" width="10" style="36" customWidth="1"/>
    <col min="15635" max="15635" width="8.33203125" style="36" customWidth="1"/>
    <col min="15636" max="15636" width="8.5546875" style="36" customWidth="1"/>
    <col min="15637" max="15637" width="9.44140625" style="36" customWidth="1"/>
    <col min="15638" max="15872" width="9.109375" style="36"/>
    <col min="15873" max="15873" width="1.109375" style="36" customWidth="1"/>
    <col min="15874" max="15874" width="3.5546875" style="36" customWidth="1"/>
    <col min="15875" max="15875" width="21" style="36" customWidth="1"/>
    <col min="15876" max="15876" width="10.88671875" style="36" customWidth="1"/>
    <col min="15877" max="15877" width="10.33203125" style="36" customWidth="1"/>
    <col min="15878" max="15878" width="11.109375" style="36" customWidth="1"/>
    <col min="15879" max="15879" width="11" style="36" customWidth="1"/>
    <col min="15880" max="15880" width="11.5546875" style="36" customWidth="1"/>
    <col min="15881" max="15881" width="10.109375" style="36" customWidth="1"/>
    <col min="15882" max="15882" width="10.5546875" style="36" customWidth="1"/>
    <col min="15883" max="15883" width="9.6640625" style="36" customWidth="1"/>
    <col min="15884" max="15884" width="11.109375" style="36" customWidth="1"/>
    <col min="15885" max="15885" width="4.5546875" style="36" customWidth="1"/>
    <col min="15886" max="15886" width="5.33203125" style="36" customWidth="1"/>
    <col min="15887" max="15887" width="4.88671875" style="36" customWidth="1"/>
    <col min="15888" max="15888" width="6.5546875" style="36" customWidth="1"/>
    <col min="15889" max="15889" width="5.6640625" style="36" customWidth="1"/>
    <col min="15890" max="15890" width="10" style="36" customWidth="1"/>
    <col min="15891" max="15891" width="8.33203125" style="36" customWidth="1"/>
    <col min="15892" max="15892" width="8.5546875" style="36" customWidth="1"/>
    <col min="15893" max="15893" width="9.44140625" style="36" customWidth="1"/>
    <col min="15894" max="16128" width="9.109375" style="36"/>
    <col min="16129" max="16129" width="1.109375" style="36" customWidth="1"/>
    <col min="16130" max="16130" width="3.5546875" style="36" customWidth="1"/>
    <col min="16131" max="16131" width="21" style="36" customWidth="1"/>
    <col min="16132" max="16132" width="10.88671875" style="36" customWidth="1"/>
    <col min="16133" max="16133" width="10.33203125" style="36" customWidth="1"/>
    <col min="16134" max="16134" width="11.109375" style="36" customWidth="1"/>
    <col min="16135" max="16135" width="11" style="36" customWidth="1"/>
    <col min="16136" max="16136" width="11.5546875" style="36" customWidth="1"/>
    <col min="16137" max="16137" width="10.109375" style="36" customWidth="1"/>
    <col min="16138" max="16138" width="10.5546875" style="36" customWidth="1"/>
    <col min="16139" max="16139" width="9.6640625" style="36" customWidth="1"/>
    <col min="16140" max="16140" width="11.109375" style="36" customWidth="1"/>
    <col min="16141" max="16141" width="4.5546875" style="36" customWidth="1"/>
    <col min="16142" max="16142" width="5.33203125" style="36" customWidth="1"/>
    <col min="16143" max="16143" width="4.88671875" style="36" customWidth="1"/>
    <col min="16144" max="16144" width="6.5546875" style="36" customWidth="1"/>
    <col min="16145" max="16145" width="5.6640625" style="36" customWidth="1"/>
    <col min="16146" max="16146" width="10" style="36" customWidth="1"/>
    <col min="16147" max="16147" width="8.33203125" style="36" customWidth="1"/>
    <col min="16148" max="16148" width="8.5546875" style="36" customWidth="1"/>
    <col min="16149" max="16149" width="9.44140625" style="36" customWidth="1"/>
    <col min="16150" max="16384" width="9.109375" style="36"/>
  </cols>
  <sheetData>
    <row r="1" spans="2:23" hidden="1" x14ac:dyDescent="0.3">
      <c r="B1" s="33"/>
      <c r="C1" s="33"/>
      <c r="D1" s="117"/>
      <c r="E1" s="117"/>
      <c r="F1" s="117"/>
      <c r="G1" s="117"/>
      <c r="H1" s="171"/>
      <c r="I1" s="171"/>
      <c r="J1" s="171"/>
      <c r="K1" s="171"/>
      <c r="L1" s="171"/>
      <c r="M1" s="171"/>
      <c r="N1" s="114"/>
      <c r="O1" s="33"/>
      <c r="P1" s="34"/>
      <c r="Q1" s="61"/>
      <c r="R1" s="33"/>
    </row>
    <row r="2" spans="2:23" hidden="1" x14ac:dyDescent="0.3">
      <c r="B2" s="33"/>
      <c r="C2" s="33"/>
      <c r="D2" s="117"/>
      <c r="E2" s="117"/>
      <c r="F2" s="117"/>
      <c r="G2" s="117"/>
      <c r="H2" s="171"/>
      <c r="I2" s="171"/>
      <c r="J2" s="171"/>
      <c r="K2" s="171"/>
      <c r="L2" s="171"/>
      <c r="M2" s="171"/>
      <c r="N2" s="114"/>
      <c r="O2" s="33"/>
      <c r="P2" s="34"/>
      <c r="Q2" s="61"/>
      <c r="R2" s="33"/>
    </row>
    <row r="3" spans="2:23" hidden="1" x14ac:dyDescent="0.3">
      <c r="B3" s="33"/>
      <c r="C3" s="33"/>
      <c r="D3" s="117"/>
      <c r="E3" s="117"/>
      <c r="F3" s="117"/>
      <c r="G3" s="117"/>
      <c r="H3" s="171"/>
      <c r="I3" s="171"/>
      <c r="J3" s="171"/>
      <c r="K3" s="171"/>
      <c r="L3" s="171"/>
      <c r="M3" s="171"/>
      <c r="N3" s="114"/>
      <c r="O3" s="33"/>
      <c r="P3" s="34"/>
      <c r="Q3" s="61"/>
      <c r="R3" s="33"/>
    </row>
    <row r="4" spans="2:23" ht="44.25" hidden="1" customHeight="1" x14ac:dyDescent="0.3">
      <c r="B4" s="33"/>
      <c r="C4" s="33"/>
      <c r="D4" s="117"/>
      <c r="E4" s="117"/>
      <c r="F4" s="117"/>
      <c r="G4" s="117"/>
      <c r="H4" s="118"/>
      <c r="I4" s="118"/>
      <c r="J4" s="172" t="s">
        <v>247</v>
      </c>
      <c r="K4" s="172"/>
      <c r="L4" s="172"/>
      <c r="M4" s="172"/>
      <c r="N4" s="115"/>
      <c r="O4" s="33"/>
      <c r="P4" s="34"/>
      <c r="Q4" s="61"/>
      <c r="R4" s="33"/>
    </row>
    <row r="5" spans="2:23" ht="51" hidden="1" customHeight="1" x14ac:dyDescent="0.3">
      <c r="B5" s="33"/>
      <c r="C5" s="33"/>
      <c r="D5" s="117"/>
      <c r="E5" s="117"/>
      <c r="F5" s="117"/>
      <c r="G5" s="117"/>
      <c r="H5" s="118"/>
      <c r="I5" s="118"/>
      <c r="J5" s="172"/>
      <c r="K5" s="172"/>
      <c r="L5" s="172"/>
      <c r="M5" s="172"/>
      <c r="N5" s="115"/>
      <c r="O5" s="33"/>
      <c r="P5" s="34"/>
      <c r="Q5" s="61"/>
      <c r="R5" s="33"/>
    </row>
    <row r="6" spans="2:23" ht="13.8" hidden="1" x14ac:dyDescent="0.3">
      <c r="B6" s="33"/>
      <c r="C6" s="33"/>
      <c r="D6" s="117"/>
      <c r="E6" s="117"/>
      <c r="F6" s="117"/>
      <c r="G6" s="117"/>
      <c r="H6" s="118"/>
      <c r="I6" s="118"/>
      <c r="J6" s="118"/>
      <c r="K6" s="173" t="s">
        <v>0</v>
      </c>
      <c r="L6" s="173"/>
      <c r="M6" s="173"/>
      <c r="N6" s="116"/>
      <c r="O6" s="33"/>
      <c r="P6" s="34"/>
      <c r="Q6" s="61"/>
      <c r="R6" s="33"/>
    </row>
    <row r="7" spans="2:23" ht="13.8" x14ac:dyDescent="0.25">
      <c r="B7" s="33"/>
      <c r="C7" s="174" t="s">
        <v>1</v>
      </c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</row>
    <row r="8" spans="2:23" ht="25.8" customHeight="1" x14ac:dyDescent="0.3">
      <c r="B8" s="33"/>
      <c r="C8" s="175" t="s">
        <v>246</v>
      </c>
      <c r="D8" s="175"/>
      <c r="E8" s="175"/>
      <c r="F8" s="175"/>
      <c r="G8" s="175"/>
      <c r="H8" s="175"/>
      <c r="I8" s="175"/>
      <c r="J8" s="175"/>
      <c r="K8" s="175"/>
      <c r="L8" s="175"/>
      <c r="M8" s="33"/>
      <c r="N8" s="33"/>
      <c r="O8" s="33"/>
      <c r="P8" s="34"/>
      <c r="Q8" s="61"/>
      <c r="R8" s="33"/>
    </row>
    <row r="9" spans="2:23" s="38" customFormat="1" ht="69" customHeight="1" x14ac:dyDescent="0.25">
      <c r="B9" s="1"/>
      <c r="C9" s="2" t="s">
        <v>2</v>
      </c>
      <c r="D9" s="119" t="s">
        <v>364</v>
      </c>
      <c r="E9" s="120" t="s">
        <v>3</v>
      </c>
      <c r="F9" s="120" t="s">
        <v>4</v>
      </c>
      <c r="G9" s="121" t="s">
        <v>307</v>
      </c>
      <c r="H9" s="122" t="s">
        <v>5</v>
      </c>
      <c r="I9" s="120" t="s">
        <v>6</v>
      </c>
      <c r="J9" s="121" t="s">
        <v>7</v>
      </c>
      <c r="K9" s="122" t="s">
        <v>8</v>
      </c>
      <c r="L9" s="122" t="s">
        <v>9</v>
      </c>
      <c r="M9" s="80" t="s">
        <v>76</v>
      </c>
      <c r="N9" s="80" t="s">
        <v>361</v>
      </c>
      <c r="O9" s="80" t="s">
        <v>10</v>
      </c>
      <c r="P9" s="77" t="s">
        <v>11</v>
      </c>
      <c r="Q9" s="78" t="s">
        <v>12</v>
      </c>
      <c r="R9" s="52" t="s">
        <v>13</v>
      </c>
      <c r="S9" s="108" t="s">
        <v>362</v>
      </c>
      <c r="T9" s="37"/>
      <c r="U9" s="37"/>
      <c r="V9" s="37"/>
      <c r="W9" s="37"/>
    </row>
    <row r="10" spans="2:23" ht="24.6" x14ac:dyDescent="0.3">
      <c r="B10" s="8" t="s">
        <v>15</v>
      </c>
      <c r="C10" s="1" t="s">
        <v>16</v>
      </c>
      <c r="D10" s="122"/>
      <c r="E10" s="122"/>
      <c r="F10" s="122"/>
      <c r="G10" s="122"/>
      <c r="H10" s="122"/>
      <c r="I10" s="122"/>
      <c r="J10" s="122"/>
      <c r="K10" s="122"/>
      <c r="L10" s="122"/>
      <c r="M10" s="95"/>
      <c r="N10" s="95"/>
      <c r="O10" s="5"/>
      <c r="P10" s="73"/>
      <c r="Q10" s="63"/>
      <c r="R10" s="39"/>
      <c r="S10" s="53"/>
    </row>
    <row r="11" spans="2:23" ht="96" x14ac:dyDescent="0.25">
      <c r="B11" s="5" t="s">
        <v>30</v>
      </c>
      <c r="C11" s="50" t="s">
        <v>341</v>
      </c>
      <c r="D11" s="122">
        <f>E11+F11</f>
        <v>234.49600000000001</v>
      </c>
      <c r="E11" s="122">
        <v>234.49600000000001</v>
      </c>
      <c r="F11" s="122"/>
      <c r="G11" s="122">
        <f t="shared" ref="G11:G15" si="0">H11+I11</f>
        <v>234.49600000000001</v>
      </c>
      <c r="H11" s="122">
        <v>234.49600000000001</v>
      </c>
      <c r="I11" s="122"/>
      <c r="J11" s="122">
        <f t="shared" ref="J11:J15" si="1">K11+L11</f>
        <v>234.44799999999998</v>
      </c>
      <c r="K11" s="122">
        <f>78.048+84.996+71.404</f>
        <v>234.44799999999998</v>
      </c>
      <c r="L11" s="122"/>
      <c r="M11" s="95">
        <f>J11/D11%</f>
        <v>99.979530567685586</v>
      </c>
      <c r="N11" s="95">
        <v>100</v>
      </c>
      <c r="O11" s="5" t="s">
        <v>70</v>
      </c>
      <c r="P11" s="73" t="s">
        <v>69</v>
      </c>
      <c r="Q11" s="88" t="s">
        <v>66</v>
      </c>
      <c r="R11" s="39"/>
      <c r="S11" s="53"/>
    </row>
    <row r="12" spans="2:23" ht="72" customHeight="1" x14ac:dyDescent="0.25">
      <c r="B12" s="5" t="s">
        <v>30</v>
      </c>
      <c r="C12" s="50" t="s">
        <v>105</v>
      </c>
      <c r="D12" s="122">
        <f>E12+F12</f>
        <v>9.8122500000000006</v>
      </c>
      <c r="E12" s="122">
        <v>9.8122500000000006</v>
      </c>
      <c r="F12" s="122"/>
      <c r="G12" s="122">
        <f t="shared" si="0"/>
        <v>9.8122500000000006</v>
      </c>
      <c r="H12" s="122">
        <v>9.8122500000000006</v>
      </c>
      <c r="I12" s="122"/>
      <c r="J12" s="122">
        <f t="shared" si="1"/>
        <v>7.8418000000000001</v>
      </c>
      <c r="K12" s="122">
        <v>7.8418000000000001</v>
      </c>
      <c r="L12" s="122"/>
      <c r="M12" s="95">
        <f t="shared" ref="M12:M33" si="2">J12/D12%</f>
        <v>79.918469260363324</v>
      </c>
      <c r="N12" s="95"/>
      <c r="O12" s="5"/>
      <c r="P12" s="88" t="s">
        <v>106</v>
      </c>
      <c r="Q12" s="88" t="s">
        <v>304</v>
      </c>
      <c r="R12" s="39"/>
      <c r="S12" s="53"/>
    </row>
    <row r="13" spans="2:23" ht="132" x14ac:dyDescent="0.25">
      <c r="B13" s="5"/>
      <c r="C13" s="50" t="s">
        <v>17</v>
      </c>
      <c r="D13" s="122">
        <f>E13+F13</f>
        <v>69.765439999999998</v>
      </c>
      <c r="E13" s="122">
        <v>69.765439999999998</v>
      </c>
      <c r="F13" s="122"/>
      <c r="G13" s="122">
        <f t="shared" ref="G13" si="3">H13+I13</f>
        <v>432.14</v>
      </c>
      <c r="H13" s="122">
        <v>432.14</v>
      </c>
      <c r="I13" s="122"/>
      <c r="J13" s="122">
        <f t="shared" ref="J13" si="4">K13+L13</f>
        <v>69.765439999999998</v>
      </c>
      <c r="K13" s="122">
        <v>69.765439999999998</v>
      </c>
      <c r="L13" s="122"/>
      <c r="M13" s="95">
        <f t="shared" ref="M13" si="5">J13/D13%</f>
        <v>100</v>
      </c>
      <c r="N13" s="95">
        <v>100</v>
      </c>
      <c r="O13" s="5" t="s">
        <v>103</v>
      </c>
      <c r="P13" s="73" t="s">
        <v>104</v>
      </c>
      <c r="Q13" s="88" t="s">
        <v>18</v>
      </c>
      <c r="R13" s="39" t="s">
        <v>252</v>
      </c>
      <c r="S13" s="53"/>
    </row>
    <row r="14" spans="2:23" ht="91.2" x14ac:dyDescent="0.25">
      <c r="B14" s="1"/>
      <c r="C14" s="100" t="s">
        <v>305</v>
      </c>
      <c r="D14" s="120">
        <f t="shared" ref="D14:D31" si="6">E14+F14</f>
        <v>160</v>
      </c>
      <c r="E14" s="120">
        <v>160</v>
      </c>
      <c r="F14" s="120"/>
      <c r="G14" s="122">
        <f t="shared" si="0"/>
        <v>706.3</v>
      </c>
      <c r="H14" s="120">
        <v>706.3</v>
      </c>
      <c r="I14" s="120"/>
      <c r="J14" s="122">
        <f t="shared" si="1"/>
        <v>0</v>
      </c>
      <c r="K14" s="122"/>
      <c r="L14" s="120"/>
      <c r="M14" s="95">
        <f t="shared" si="2"/>
        <v>0</v>
      </c>
      <c r="N14" s="95"/>
      <c r="O14" s="5" t="s">
        <v>250</v>
      </c>
      <c r="P14" s="72" t="s">
        <v>249</v>
      </c>
      <c r="Q14" s="9" t="s">
        <v>251</v>
      </c>
      <c r="R14" s="39"/>
      <c r="S14" s="53"/>
    </row>
    <row r="15" spans="2:23" ht="12" x14ac:dyDescent="0.25">
      <c r="B15" s="5"/>
      <c r="C15" s="9"/>
      <c r="D15" s="120">
        <f t="shared" si="6"/>
        <v>7.5000000000000002E-4</v>
      </c>
      <c r="E15" s="122">
        <v>7.5000000000000002E-4</v>
      </c>
      <c r="F15" s="122"/>
      <c r="G15" s="122">
        <f t="shared" si="0"/>
        <v>0</v>
      </c>
      <c r="H15" s="122"/>
      <c r="I15" s="122"/>
      <c r="J15" s="122">
        <f t="shared" si="1"/>
        <v>0</v>
      </c>
      <c r="K15" s="122"/>
      <c r="L15" s="122"/>
      <c r="M15" s="95"/>
      <c r="N15" s="95"/>
      <c r="O15" s="5"/>
      <c r="P15" s="73"/>
      <c r="Q15" s="59"/>
      <c r="R15" s="39"/>
      <c r="S15" s="53"/>
    </row>
    <row r="16" spans="2:23" x14ac:dyDescent="0.3">
      <c r="B16" s="5"/>
      <c r="C16" s="74" t="s">
        <v>14</v>
      </c>
      <c r="D16" s="122">
        <f t="shared" si="6"/>
        <v>474.07443999999998</v>
      </c>
      <c r="E16" s="122">
        <f>SUM(E11:E15)</f>
        <v>474.07443999999998</v>
      </c>
      <c r="F16" s="122">
        <f>SUM(F11:F15)</f>
        <v>0</v>
      </c>
      <c r="G16" s="122">
        <f t="shared" ref="G16:G49" si="7">H16+I16</f>
        <v>1382.7482500000001</v>
      </c>
      <c r="H16" s="122">
        <f>SUM(H11:H15)</f>
        <v>1382.7482500000001</v>
      </c>
      <c r="I16" s="122">
        <f>SUM(I11:I15)</f>
        <v>0</v>
      </c>
      <c r="J16" s="122">
        <f t="shared" ref="J16:J49" si="8">K16+L16</f>
        <v>312.05523999999997</v>
      </c>
      <c r="K16" s="122">
        <f>SUM(K11:K15)</f>
        <v>312.05523999999997</v>
      </c>
      <c r="L16" s="122">
        <f>SUM(L11:L15)</f>
        <v>0</v>
      </c>
      <c r="M16" s="95">
        <f t="shared" si="2"/>
        <v>65.82410137952175</v>
      </c>
      <c r="N16" s="95"/>
      <c r="O16" s="5"/>
      <c r="P16" s="73"/>
      <c r="Q16" s="63"/>
      <c r="R16" s="40"/>
      <c r="S16" s="53"/>
    </row>
    <row r="17" spans="2:23" ht="36.6" x14ac:dyDescent="0.3">
      <c r="B17" s="7" t="s">
        <v>19</v>
      </c>
      <c r="C17" s="10" t="s">
        <v>20</v>
      </c>
      <c r="D17" s="122"/>
      <c r="E17" s="120"/>
      <c r="F17" s="120"/>
      <c r="G17" s="122"/>
      <c r="H17" s="122"/>
      <c r="I17" s="123"/>
      <c r="J17" s="122"/>
      <c r="K17" s="122"/>
      <c r="L17" s="122"/>
      <c r="M17" s="95"/>
      <c r="N17" s="95"/>
      <c r="O17" s="4"/>
      <c r="P17" s="72"/>
      <c r="Q17" s="62"/>
      <c r="R17" s="39"/>
      <c r="S17" s="53"/>
    </row>
    <row r="18" spans="2:23" ht="60" x14ac:dyDescent="0.25">
      <c r="B18" s="5"/>
      <c r="C18" s="50" t="s">
        <v>88</v>
      </c>
      <c r="D18" s="122">
        <f t="shared" si="6"/>
        <v>529.30915000000005</v>
      </c>
      <c r="E18" s="122">
        <v>299.52265</v>
      </c>
      <c r="F18" s="122">
        <v>229.78649999999999</v>
      </c>
      <c r="G18" s="122">
        <f t="shared" si="7"/>
        <v>668.49072000000001</v>
      </c>
      <c r="H18" s="122">
        <f>299.52265+60.4215</f>
        <v>359.94414999999998</v>
      </c>
      <c r="I18" s="124">
        <f>78.76007+229.7865</f>
        <v>308.54656999999997</v>
      </c>
      <c r="J18" s="122">
        <f t="shared" si="8"/>
        <v>425.27873999999997</v>
      </c>
      <c r="K18" s="122">
        <f>136.12662+59.36562</f>
        <v>195.49224000000001</v>
      </c>
      <c r="L18" s="122">
        <v>229.78649999999999</v>
      </c>
      <c r="M18" s="149">
        <f>(J18+J19)/D18%</f>
        <v>88.934279711582533</v>
      </c>
      <c r="N18" s="112">
        <v>100</v>
      </c>
      <c r="O18" s="157" t="s">
        <v>89</v>
      </c>
      <c r="P18" s="177" t="s">
        <v>23</v>
      </c>
      <c r="Q18" s="155" t="s">
        <v>21</v>
      </c>
      <c r="R18" s="169" t="s">
        <v>308</v>
      </c>
      <c r="S18" s="101"/>
      <c r="T18" s="41"/>
      <c r="U18" s="42"/>
      <c r="W18" s="41"/>
    </row>
    <row r="19" spans="2:23" ht="72" x14ac:dyDescent="0.25">
      <c r="B19" s="5"/>
      <c r="C19" s="50" t="s">
        <v>194</v>
      </c>
      <c r="D19" s="122">
        <f t="shared" ref="D19:D20" si="9">E19+F19</f>
        <v>0</v>
      </c>
      <c r="E19" s="122"/>
      <c r="F19" s="122"/>
      <c r="G19" s="122">
        <f t="shared" ref="G19:G20" si="10">H19+I19</f>
        <v>0</v>
      </c>
      <c r="H19" s="122"/>
      <c r="I19" s="124"/>
      <c r="J19" s="122">
        <f t="shared" si="8"/>
        <v>45.458539999999999</v>
      </c>
      <c r="K19" s="122">
        <v>45.458539999999999</v>
      </c>
      <c r="L19" s="122"/>
      <c r="M19" s="150"/>
      <c r="N19" s="113"/>
      <c r="O19" s="158"/>
      <c r="P19" s="178"/>
      <c r="Q19" s="156"/>
      <c r="R19" s="170"/>
      <c r="S19" s="101"/>
      <c r="T19" s="41"/>
      <c r="U19" s="42"/>
      <c r="W19" s="41"/>
    </row>
    <row r="20" spans="2:23" ht="84" x14ac:dyDescent="0.25">
      <c r="B20" s="5"/>
      <c r="C20" s="50" t="s">
        <v>342</v>
      </c>
      <c r="D20" s="122">
        <f t="shared" si="9"/>
        <v>748.33500000000004</v>
      </c>
      <c r="E20" s="122">
        <v>50.935000000000002</v>
      </c>
      <c r="F20" s="122">
        <v>697.4</v>
      </c>
      <c r="G20" s="122">
        <f t="shared" si="10"/>
        <v>1019.3</v>
      </c>
      <c r="H20" s="124">
        <v>50.935000000000002</v>
      </c>
      <c r="I20" s="122">
        <v>968.36500000000001</v>
      </c>
      <c r="J20" s="122">
        <f t="shared" si="8"/>
        <v>123.86</v>
      </c>
      <c r="K20" s="122"/>
      <c r="L20" s="122">
        <v>123.86</v>
      </c>
      <c r="M20" s="95">
        <f t="shared" si="2"/>
        <v>16.551410798639644</v>
      </c>
      <c r="N20" s="95">
        <v>20</v>
      </c>
      <c r="O20" s="5" t="s">
        <v>97</v>
      </c>
      <c r="P20" s="75" t="s">
        <v>71</v>
      </c>
      <c r="Q20" s="88" t="s">
        <v>18</v>
      </c>
      <c r="R20" s="39"/>
      <c r="S20" s="101"/>
      <c r="T20" s="41"/>
      <c r="U20" s="42"/>
      <c r="W20" s="41"/>
    </row>
    <row r="21" spans="2:23" ht="48" x14ac:dyDescent="0.25">
      <c r="B21" s="5"/>
      <c r="C21" s="21" t="s">
        <v>343</v>
      </c>
      <c r="D21" s="122">
        <f t="shared" si="6"/>
        <v>17.368569999999998</v>
      </c>
      <c r="E21" s="122">
        <v>17.368569999999998</v>
      </c>
      <c r="F21" s="122"/>
      <c r="G21" s="122">
        <f t="shared" si="7"/>
        <v>17.368569999999998</v>
      </c>
      <c r="H21" s="122">
        <v>17.368569999999998</v>
      </c>
      <c r="I21" s="125"/>
      <c r="J21" s="122">
        <f t="shared" si="8"/>
        <v>17.368569999999998</v>
      </c>
      <c r="K21" s="122">
        <v>17.368569999999998</v>
      </c>
      <c r="L21" s="122"/>
      <c r="M21" s="95">
        <f t="shared" si="2"/>
        <v>100</v>
      </c>
      <c r="N21" s="95"/>
      <c r="O21" s="5" t="s">
        <v>91</v>
      </c>
      <c r="P21" s="75" t="s">
        <v>92</v>
      </c>
      <c r="Q21" s="88" t="s">
        <v>90</v>
      </c>
      <c r="R21" s="39"/>
      <c r="S21" s="53"/>
      <c r="T21" s="41"/>
      <c r="W21" s="41"/>
    </row>
    <row r="22" spans="2:23" ht="70.2" customHeight="1" x14ac:dyDescent="0.25">
      <c r="B22" s="5"/>
      <c r="C22" s="21" t="s">
        <v>344</v>
      </c>
      <c r="D22" s="122">
        <f t="shared" si="6"/>
        <v>70.84854</v>
      </c>
      <c r="E22" s="124">
        <v>70.84854</v>
      </c>
      <c r="F22" s="124"/>
      <c r="G22" s="122">
        <f t="shared" si="7"/>
        <v>737.89912000000004</v>
      </c>
      <c r="H22" s="126">
        <v>337.89911999999998</v>
      </c>
      <c r="I22" s="122">
        <v>400</v>
      </c>
      <c r="J22" s="122">
        <f t="shared" si="8"/>
        <v>63.014139999999998</v>
      </c>
      <c r="K22" s="122">
        <v>63.014139999999998</v>
      </c>
      <c r="L22" s="122"/>
      <c r="M22" s="149">
        <f>(J22+J23)/D22%</f>
        <v>100</v>
      </c>
      <c r="N22" s="112">
        <v>100</v>
      </c>
      <c r="O22" s="157" t="s">
        <v>93</v>
      </c>
      <c r="P22" s="177" t="s">
        <v>22</v>
      </c>
      <c r="Q22" s="155" t="s">
        <v>21</v>
      </c>
      <c r="R22" s="169" t="s">
        <v>309</v>
      </c>
      <c r="S22" s="53"/>
      <c r="W22" s="41"/>
    </row>
    <row r="23" spans="2:23" ht="97.8" customHeight="1" x14ac:dyDescent="0.25">
      <c r="B23" s="5"/>
      <c r="C23" s="50" t="s">
        <v>94</v>
      </c>
      <c r="D23" s="122">
        <f t="shared" si="6"/>
        <v>0</v>
      </c>
      <c r="E23" s="122"/>
      <c r="F23" s="122"/>
      <c r="G23" s="122">
        <f t="shared" si="7"/>
        <v>0</v>
      </c>
      <c r="H23" s="122"/>
      <c r="I23" s="122"/>
      <c r="J23" s="122">
        <f t="shared" si="8"/>
        <v>7.8343999999999996</v>
      </c>
      <c r="K23" s="122">
        <v>7.8343999999999996</v>
      </c>
      <c r="L23" s="122"/>
      <c r="M23" s="150"/>
      <c r="N23" s="113"/>
      <c r="O23" s="158"/>
      <c r="P23" s="178"/>
      <c r="Q23" s="156"/>
      <c r="R23" s="170"/>
      <c r="S23" s="53"/>
      <c r="W23" s="41"/>
    </row>
    <row r="24" spans="2:23" ht="108" x14ac:dyDescent="0.25">
      <c r="B24" s="29"/>
      <c r="C24" s="21" t="s">
        <v>95</v>
      </c>
      <c r="D24" s="122">
        <f t="shared" si="6"/>
        <v>200</v>
      </c>
      <c r="E24" s="124">
        <v>200</v>
      </c>
      <c r="F24" s="124"/>
      <c r="G24" s="122">
        <f t="shared" si="7"/>
        <v>730.19691999999998</v>
      </c>
      <c r="H24" s="124">
        <v>730.19691999999998</v>
      </c>
      <c r="I24" s="124"/>
      <c r="J24" s="122">
        <f t="shared" si="8"/>
        <v>162.77019999999999</v>
      </c>
      <c r="K24" s="122">
        <v>162.77019999999999</v>
      </c>
      <c r="L24" s="122"/>
      <c r="M24" s="95">
        <f t="shared" si="2"/>
        <v>81.385099999999994</v>
      </c>
      <c r="N24" s="95">
        <v>100</v>
      </c>
      <c r="O24" s="5" t="s">
        <v>96</v>
      </c>
      <c r="P24" s="75" t="s">
        <v>24</v>
      </c>
      <c r="Q24" s="88" t="s">
        <v>21</v>
      </c>
      <c r="R24" s="39" t="s">
        <v>253</v>
      </c>
      <c r="S24" s="58"/>
      <c r="W24" s="41"/>
    </row>
    <row r="25" spans="2:23" ht="97.2" customHeight="1" x14ac:dyDescent="0.25">
      <c r="B25" s="5"/>
      <c r="C25" s="80" t="s">
        <v>195</v>
      </c>
      <c r="D25" s="122">
        <f t="shared" si="6"/>
        <v>78.204999999999998</v>
      </c>
      <c r="E25" s="127">
        <v>78.204999999999998</v>
      </c>
      <c r="F25" s="122"/>
      <c r="G25" s="122">
        <f t="shared" si="7"/>
        <v>715.84181000000001</v>
      </c>
      <c r="H25" s="127">
        <f>78.205+237.63681</f>
        <v>315.84181000000001</v>
      </c>
      <c r="I25" s="122">
        <v>400</v>
      </c>
      <c r="J25" s="122">
        <f t="shared" si="8"/>
        <v>74.294579999999996</v>
      </c>
      <c r="K25" s="127">
        <v>74.294579999999996</v>
      </c>
      <c r="L25" s="122"/>
      <c r="M25" s="95">
        <f t="shared" si="2"/>
        <v>94.999782622594452</v>
      </c>
      <c r="N25" s="95">
        <v>100</v>
      </c>
      <c r="O25" s="85" t="s">
        <v>316</v>
      </c>
      <c r="P25" s="12" t="s">
        <v>196</v>
      </c>
      <c r="Q25" s="12" t="s">
        <v>21</v>
      </c>
      <c r="R25" s="39" t="s">
        <v>254</v>
      </c>
      <c r="S25" s="53"/>
      <c r="T25" s="41"/>
    </row>
    <row r="26" spans="2:23" ht="45" customHeight="1" x14ac:dyDescent="0.25">
      <c r="B26" s="5"/>
      <c r="C26" s="50" t="s">
        <v>197</v>
      </c>
      <c r="D26" s="122">
        <f t="shared" si="6"/>
        <v>90</v>
      </c>
      <c r="E26" s="125">
        <v>90</v>
      </c>
      <c r="F26" s="125"/>
      <c r="G26" s="122">
        <f t="shared" si="7"/>
        <v>443.87457000000001</v>
      </c>
      <c r="H26" s="125">
        <v>443.87457000000001</v>
      </c>
      <c r="I26" s="125"/>
      <c r="J26" s="122">
        <f t="shared" si="8"/>
        <v>43.551139999999997</v>
      </c>
      <c r="K26" s="125">
        <v>43.551139999999997</v>
      </c>
      <c r="L26" s="125"/>
      <c r="M26" s="95">
        <f t="shared" si="2"/>
        <v>48.390155555555552</v>
      </c>
      <c r="N26" s="95">
        <v>35</v>
      </c>
      <c r="O26" s="179" t="s">
        <v>317</v>
      </c>
      <c r="P26" s="181" t="s">
        <v>199</v>
      </c>
      <c r="Q26" s="183" t="s">
        <v>21</v>
      </c>
      <c r="R26" s="39"/>
      <c r="S26" s="53"/>
    </row>
    <row r="27" spans="2:23" ht="33" customHeight="1" x14ac:dyDescent="0.25">
      <c r="B27" s="5"/>
      <c r="C27" s="50" t="s">
        <v>198</v>
      </c>
      <c r="D27" s="122">
        <f t="shared" si="6"/>
        <v>90</v>
      </c>
      <c r="E27" s="122">
        <v>90</v>
      </c>
      <c r="F27" s="122"/>
      <c r="G27" s="122">
        <f t="shared" si="7"/>
        <v>422.08616000000001</v>
      </c>
      <c r="H27" s="122">
        <v>422.08616000000001</v>
      </c>
      <c r="I27" s="122"/>
      <c r="J27" s="122">
        <f t="shared" si="8"/>
        <v>41.448860000000003</v>
      </c>
      <c r="K27" s="125">
        <v>41.448860000000003</v>
      </c>
      <c r="L27" s="125"/>
      <c r="M27" s="95">
        <f t="shared" si="2"/>
        <v>46.054288888888891</v>
      </c>
      <c r="N27" s="95">
        <v>35</v>
      </c>
      <c r="O27" s="180"/>
      <c r="P27" s="182"/>
      <c r="Q27" s="184"/>
      <c r="R27" s="39"/>
      <c r="S27" s="101"/>
    </row>
    <row r="28" spans="2:23" ht="79.8" x14ac:dyDescent="0.25">
      <c r="B28" s="29"/>
      <c r="C28" s="100" t="s">
        <v>345</v>
      </c>
      <c r="D28" s="122">
        <f t="shared" si="6"/>
        <v>36.1</v>
      </c>
      <c r="E28" s="125">
        <v>2</v>
      </c>
      <c r="F28" s="125">
        <v>34.1</v>
      </c>
      <c r="G28" s="122">
        <f t="shared" si="7"/>
        <v>179.09398999999999</v>
      </c>
      <c r="H28" s="125">
        <v>8.9546899999999994</v>
      </c>
      <c r="I28" s="125">
        <v>170.13929999999999</v>
      </c>
      <c r="J28" s="122">
        <f t="shared" si="8"/>
        <v>0</v>
      </c>
      <c r="K28" s="125"/>
      <c r="L28" s="125"/>
      <c r="M28" s="95">
        <f t="shared" si="2"/>
        <v>0</v>
      </c>
      <c r="N28" s="95">
        <v>35</v>
      </c>
      <c r="O28" s="85" t="s">
        <v>248</v>
      </c>
      <c r="P28" s="73" t="s">
        <v>237</v>
      </c>
      <c r="Q28" s="9" t="s">
        <v>21</v>
      </c>
      <c r="R28" s="39"/>
      <c r="S28" s="53"/>
    </row>
    <row r="29" spans="2:23" ht="60" x14ac:dyDescent="0.25">
      <c r="B29" s="29">
        <f>D28-D29</f>
        <v>-42.9</v>
      </c>
      <c r="C29" s="100" t="s">
        <v>346</v>
      </c>
      <c r="D29" s="122">
        <f t="shared" si="6"/>
        <v>79</v>
      </c>
      <c r="E29" s="125">
        <v>4</v>
      </c>
      <c r="F29" s="125">
        <v>75</v>
      </c>
      <c r="G29" s="122">
        <f t="shared" si="7"/>
        <v>385.5</v>
      </c>
      <c r="H29" s="125">
        <v>19.274999999999999</v>
      </c>
      <c r="I29" s="122">
        <v>366.22500000000002</v>
      </c>
      <c r="J29" s="122">
        <f t="shared" si="8"/>
        <v>0</v>
      </c>
      <c r="K29" s="125"/>
      <c r="L29" s="125"/>
      <c r="M29" s="95">
        <f t="shared" si="2"/>
        <v>0</v>
      </c>
      <c r="N29" s="95">
        <v>30</v>
      </c>
      <c r="O29" s="85" t="s">
        <v>248</v>
      </c>
      <c r="P29" s="73" t="s">
        <v>238</v>
      </c>
      <c r="Q29" s="9" t="s">
        <v>21</v>
      </c>
      <c r="R29" s="39"/>
      <c r="S29" s="87"/>
      <c r="T29" s="70"/>
    </row>
    <row r="30" spans="2:23" ht="48" x14ac:dyDescent="0.25">
      <c r="B30" s="5"/>
      <c r="C30" s="11" t="s">
        <v>256</v>
      </c>
      <c r="D30" s="122">
        <f t="shared" si="6"/>
        <v>40</v>
      </c>
      <c r="E30" s="125">
        <v>40</v>
      </c>
      <c r="F30" s="127"/>
      <c r="G30" s="122">
        <f t="shared" si="7"/>
        <v>68</v>
      </c>
      <c r="H30" s="125">
        <v>68</v>
      </c>
      <c r="I30" s="122"/>
      <c r="J30" s="122">
        <f t="shared" si="8"/>
        <v>0</v>
      </c>
      <c r="K30" s="125"/>
      <c r="L30" s="127"/>
      <c r="M30" s="95">
        <f t="shared" si="2"/>
        <v>0</v>
      </c>
      <c r="N30" s="95"/>
      <c r="O30" s="85" t="s">
        <v>257</v>
      </c>
      <c r="P30" s="73" t="s">
        <v>239</v>
      </c>
      <c r="Q30" s="9" t="s">
        <v>306</v>
      </c>
      <c r="R30" s="40"/>
      <c r="S30" s="87"/>
    </row>
    <row r="31" spans="2:23" ht="12" x14ac:dyDescent="0.25">
      <c r="B31" s="5"/>
      <c r="C31" s="52" t="s">
        <v>255</v>
      </c>
      <c r="D31" s="122">
        <f t="shared" si="6"/>
        <v>0.25197999999999998</v>
      </c>
      <c r="E31" s="125"/>
      <c r="F31" s="125">
        <v>0.25197999999999998</v>
      </c>
      <c r="G31" s="122">
        <f t="shared" si="7"/>
        <v>0</v>
      </c>
      <c r="H31" s="125"/>
      <c r="I31" s="125"/>
      <c r="J31" s="122">
        <f t="shared" si="8"/>
        <v>0</v>
      </c>
      <c r="K31" s="127"/>
      <c r="L31" s="128"/>
      <c r="M31" s="95">
        <f t="shared" si="2"/>
        <v>0</v>
      </c>
      <c r="N31" s="95"/>
      <c r="O31" s="85"/>
      <c r="P31" s="73"/>
      <c r="Q31" s="59"/>
      <c r="R31" s="39"/>
      <c r="S31" s="53"/>
    </row>
    <row r="32" spans="2:23" ht="9.6" customHeight="1" x14ac:dyDescent="0.3">
      <c r="B32" s="5"/>
      <c r="C32" s="44"/>
      <c r="D32" s="122"/>
      <c r="E32" s="125">
        <v>6.2E-4</v>
      </c>
      <c r="F32" s="125"/>
      <c r="G32" s="122"/>
      <c r="H32" s="125"/>
      <c r="I32" s="125"/>
      <c r="J32" s="122"/>
      <c r="K32" s="127"/>
      <c r="L32" s="128"/>
      <c r="M32" s="95"/>
      <c r="N32" s="95"/>
      <c r="O32" s="85"/>
      <c r="P32" s="73"/>
      <c r="Q32" s="56"/>
      <c r="R32" s="39"/>
      <c r="S32" s="53"/>
    </row>
    <row r="33" spans="2:19" ht="12.6" customHeight="1" x14ac:dyDescent="0.3">
      <c r="B33" s="5"/>
      <c r="C33" s="1" t="s">
        <v>14</v>
      </c>
      <c r="D33" s="122">
        <f t="shared" ref="D33:D64" si="11">E33+F33</f>
        <v>1979.4188600000002</v>
      </c>
      <c r="E33" s="122">
        <f>SUM(E18:E32)</f>
        <v>942.88038000000006</v>
      </c>
      <c r="F33" s="122">
        <f>SUM(F18:F31)</f>
        <v>1036.5384800000002</v>
      </c>
      <c r="G33" s="122">
        <f t="shared" si="7"/>
        <v>5387.6518599999999</v>
      </c>
      <c r="H33" s="122">
        <f>SUM(H18:H31)</f>
        <v>2774.3759899999995</v>
      </c>
      <c r="I33" s="122">
        <f>SUM(I18:I31)</f>
        <v>2613.2758699999999</v>
      </c>
      <c r="J33" s="122">
        <f t="shared" si="8"/>
        <v>1004.8791699999999</v>
      </c>
      <c r="K33" s="122">
        <f>SUM(K18:K31)</f>
        <v>651.23266999999998</v>
      </c>
      <c r="L33" s="122">
        <f>SUM(L18:L31)</f>
        <v>353.6465</v>
      </c>
      <c r="M33" s="95">
        <f t="shared" si="2"/>
        <v>50.766373419317617</v>
      </c>
      <c r="N33" s="95"/>
      <c r="O33" s="5"/>
      <c r="P33" s="73"/>
      <c r="Q33" s="63"/>
      <c r="R33" s="39"/>
      <c r="S33" s="53"/>
    </row>
    <row r="34" spans="2:19" ht="24.6" x14ac:dyDescent="0.3">
      <c r="B34" s="5" t="s">
        <v>25</v>
      </c>
      <c r="C34" s="1" t="s">
        <v>26</v>
      </c>
      <c r="D34" s="122"/>
      <c r="E34" s="122"/>
      <c r="F34" s="122"/>
      <c r="G34" s="122"/>
      <c r="H34" s="122"/>
      <c r="I34" s="122"/>
      <c r="J34" s="122"/>
      <c r="K34" s="122"/>
      <c r="L34" s="122"/>
      <c r="M34" s="95"/>
      <c r="N34" s="95"/>
      <c r="O34" s="5"/>
      <c r="P34" s="73"/>
      <c r="Q34" s="63"/>
      <c r="R34" s="39"/>
      <c r="S34" s="53"/>
    </row>
    <row r="35" spans="2:19" ht="60" x14ac:dyDescent="0.25">
      <c r="B35" s="5" t="s">
        <v>258</v>
      </c>
      <c r="C35" s="89" t="s">
        <v>115</v>
      </c>
      <c r="D35" s="122">
        <f t="shared" si="11"/>
        <v>13.120799999999999</v>
      </c>
      <c r="E35" s="129">
        <v>13.120799999999999</v>
      </c>
      <c r="F35" s="122"/>
      <c r="G35" s="122">
        <f t="shared" si="7"/>
        <v>13.120799999999999</v>
      </c>
      <c r="H35" s="129">
        <v>13.120799999999999</v>
      </c>
      <c r="I35" s="122"/>
      <c r="J35" s="122">
        <f t="shared" si="8"/>
        <v>0.93720000000000003</v>
      </c>
      <c r="K35" s="122">
        <v>0.93720000000000003</v>
      </c>
      <c r="L35" s="122"/>
      <c r="M35" s="95">
        <f t="shared" ref="M35:M60" si="12">J35/D35%</f>
        <v>7.1428571428571432</v>
      </c>
      <c r="N35" s="95"/>
      <c r="O35" s="5" t="s">
        <v>117</v>
      </c>
      <c r="P35" s="73" t="s">
        <v>27</v>
      </c>
      <c r="Q35" s="104" t="s">
        <v>116</v>
      </c>
      <c r="R35" s="40"/>
      <c r="S35" s="53"/>
    </row>
    <row r="36" spans="2:19" ht="12" x14ac:dyDescent="0.25">
      <c r="B36" s="5"/>
      <c r="C36" s="52"/>
      <c r="D36" s="122">
        <f t="shared" si="11"/>
        <v>6.8792</v>
      </c>
      <c r="E36" s="122">
        <v>6.8792</v>
      </c>
      <c r="F36" s="122"/>
      <c r="G36" s="122">
        <f t="shared" si="7"/>
        <v>0</v>
      </c>
      <c r="H36" s="122"/>
      <c r="I36" s="122"/>
      <c r="J36" s="122">
        <f t="shared" si="8"/>
        <v>0</v>
      </c>
      <c r="K36" s="122"/>
      <c r="L36" s="122"/>
      <c r="M36" s="95">
        <f t="shared" si="12"/>
        <v>0</v>
      </c>
      <c r="N36" s="95"/>
      <c r="O36" s="5"/>
      <c r="P36" s="73"/>
      <c r="Q36" s="79"/>
      <c r="R36" s="39"/>
      <c r="S36" s="53"/>
    </row>
    <row r="37" spans="2:19" ht="12" x14ac:dyDescent="0.25">
      <c r="B37" s="5"/>
      <c r="C37" s="77" t="s">
        <v>14</v>
      </c>
      <c r="D37" s="122">
        <f t="shared" si="11"/>
        <v>20</v>
      </c>
      <c r="E37" s="122">
        <f>SUM(E35:E36)</f>
        <v>20</v>
      </c>
      <c r="F37" s="122">
        <f>SUM(F35:F36)</f>
        <v>0</v>
      </c>
      <c r="G37" s="122">
        <f t="shared" si="7"/>
        <v>13.120799999999999</v>
      </c>
      <c r="H37" s="122">
        <f>SUM(H35:H36)</f>
        <v>13.120799999999999</v>
      </c>
      <c r="I37" s="122">
        <f>SUM(I35:I36)</f>
        <v>0</v>
      </c>
      <c r="J37" s="122">
        <f t="shared" si="8"/>
        <v>0.93720000000000003</v>
      </c>
      <c r="K37" s="122">
        <f>SUM(K35:K36)</f>
        <v>0.93720000000000003</v>
      </c>
      <c r="L37" s="122">
        <f>SUM(L35:L36)</f>
        <v>0</v>
      </c>
      <c r="M37" s="95">
        <f t="shared" si="12"/>
        <v>4.6859999999999999</v>
      </c>
      <c r="N37" s="95"/>
      <c r="O37" s="5"/>
      <c r="P37" s="73"/>
      <c r="Q37" s="78"/>
      <c r="R37" s="40"/>
      <c r="S37" s="53"/>
    </row>
    <row r="38" spans="2:19" ht="36.6" x14ac:dyDescent="0.3">
      <c r="B38" s="7" t="s">
        <v>28</v>
      </c>
      <c r="C38" s="3" t="s">
        <v>29</v>
      </c>
      <c r="D38" s="122"/>
      <c r="E38" s="120"/>
      <c r="F38" s="120"/>
      <c r="G38" s="122"/>
      <c r="H38" s="120"/>
      <c r="I38" s="120"/>
      <c r="J38" s="122"/>
      <c r="K38" s="120"/>
      <c r="L38" s="120"/>
      <c r="M38" s="95"/>
      <c r="N38" s="95"/>
      <c r="O38" s="4"/>
      <c r="P38" s="72"/>
      <c r="Q38" s="62"/>
      <c r="R38" s="39"/>
      <c r="S38" s="53"/>
    </row>
    <row r="39" spans="2:19" ht="72" customHeight="1" x14ac:dyDescent="0.25">
      <c r="B39" s="5" t="s">
        <v>30</v>
      </c>
      <c r="C39" s="50" t="s">
        <v>227</v>
      </c>
      <c r="D39" s="122">
        <f t="shared" ref="D39" si="13">E39+F39</f>
        <v>162.47265000000002</v>
      </c>
      <c r="E39" s="125">
        <f>56.80784+48.81379+0.1578+55.91946+0.77376</f>
        <v>162.47265000000002</v>
      </c>
      <c r="F39" s="125"/>
      <c r="G39" s="122">
        <f t="shared" ref="G39" si="14">H39+I39</f>
        <v>445.77375999999998</v>
      </c>
      <c r="H39" s="124">
        <v>445.77375999999998</v>
      </c>
      <c r="I39" s="125"/>
      <c r="J39" s="122">
        <f t="shared" ref="J39" si="15">K39+L39</f>
        <v>162.47265000000002</v>
      </c>
      <c r="K39" s="125">
        <f>56.80784+48.81379+0.1578+55.91946+0.77376</f>
        <v>162.47265000000002</v>
      </c>
      <c r="L39" s="125"/>
      <c r="M39" s="95">
        <f t="shared" ref="M39" si="16">J39/D39%</f>
        <v>100</v>
      </c>
      <c r="N39" s="95"/>
      <c r="O39" s="15"/>
      <c r="P39" s="102" t="s">
        <v>165</v>
      </c>
      <c r="Q39" s="88" t="s">
        <v>99</v>
      </c>
      <c r="R39" s="39"/>
      <c r="S39" s="53"/>
    </row>
    <row r="40" spans="2:19" ht="113.4" customHeight="1" x14ac:dyDescent="0.25">
      <c r="B40" s="5"/>
      <c r="C40" s="50" t="s">
        <v>347</v>
      </c>
      <c r="D40" s="122">
        <f t="shared" si="11"/>
        <v>207.18907000000002</v>
      </c>
      <c r="E40" s="125">
        <v>6.8350200000000001</v>
      </c>
      <c r="F40" s="125">
        <v>200.35405</v>
      </c>
      <c r="G40" s="122">
        <f t="shared" si="7"/>
        <v>1300.7370100000001</v>
      </c>
      <c r="H40" s="124">
        <v>70.036950000000004</v>
      </c>
      <c r="I40" s="125">
        <v>1230.7000600000001</v>
      </c>
      <c r="J40" s="122">
        <f t="shared" si="8"/>
        <v>201.20573999999999</v>
      </c>
      <c r="K40" s="125">
        <v>0.85168999999999995</v>
      </c>
      <c r="L40" s="125">
        <f>131.21134+69.14271</f>
        <v>200.35405</v>
      </c>
      <c r="M40" s="149">
        <f>(J40+J41)/D40%</f>
        <v>100</v>
      </c>
      <c r="N40" s="112">
        <v>100</v>
      </c>
      <c r="O40" s="159" t="s">
        <v>166</v>
      </c>
      <c r="P40" s="161" t="s">
        <v>167</v>
      </c>
      <c r="Q40" s="163" t="s">
        <v>168</v>
      </c>
      <c r="R40" s="147" t="s">
        <v>310</v>
      </c>
      <c r="S40" s="53"/>
    </row>
    <row r="41" spans="2:19" ht="49.8" customHeight="1" x14ac:dyDescent="0.25">
      <c r="B41" s="5"/>
      <c r="C41" s="50" t="s">
        <v>348</v>
      </c>
      <c r="D41" s="122"/>
      <c r="E41" s="125"/>
      <c r="F41" s="125"/>
      <c r="G41" s="122"/>
      <c r="H41" s="124"/>
      <c r="I41" s="125"/>
      <c r="J41" s="122">
        <f t="shared" si="8"/>
        <v>5.9833299999999996</v>
      </c>
      <c r="K41" s="125">
        <v>5.9833299999999996</v>
      </c>
      <c r="L41" s="125"/>
      <c r="M41" s="150"/>
      <c r="N41" s="113"/>
      <c r="O41" s="160"/>
      <c r="P41" s="162"/>
      <c r="Q41" s="164"/>
      <c r="R41" s="148"/>
      <c r="S41" s="53"/>
    </row>
    <row r="42" spans="2:19" ht="48" x14ac:dyDescent="0.25">
      <c r="B42" s="5"/>
      <c r="C42" s="77" t="s">
        <v>349</v>
      </c>
      <c r="D42" s="122">
        <f t="shared" si="11"/>
        <v>57.777000000000001</v>
      </c>
      <c r="E42" s="124">
        <v>57.777000000000001</v>
      </c>
      <c r="F42" s="124"/>
      <c r="G42" s="122">
        <f t="shared" si="7"/>
        <v>57.777000000000001</v>
      </c>
      <c r="H42" s="124">
        <v>57.777000000000001</v>
      </c>
      <c r="I42" s="125"/>
      <c r="J42" s="122">
        <f t="shared" si="8"/>
        <v>57.777000000000001</v>
      </c>
      <c r="K42" s="125">
        <v>57.777000000000001</v>
      </c>
      <c r="L42" s="125"/>
      <c r="M42" s="95">
        <f t="shared" si="12"/>
        <v>100</v>
      </c>
      <c r="N42" s="95"/>
      <c r="O42" s="85" t="s">
        <v>163</v>
      </c>
      <c r="P42" s="75" t="s">
        <v>164</v>
      </c>
      <c r="Q42" s="104" t="s">
        <v>162</v>
      </c>
      <c r="R42" s="40"/>
      <c r="S42" s="53"/>
    </row>
    <row r="43" spans="2:19" ht="102" x14ac:dyDescent="0.25">
      <c r="B43" s="5"/>
      <c r="C43" s="50" t="s">
        <v>169</v>
      </c>
      <c r="D43" s="122">
        <f t="shared" si="11"/>
        <v>7</v>
      </c>
      <c r="E43" s="124">
        <v>7</v>
      </c>
      <c r="F43" s="125"/>
      <c r="G43" s="122">
        <f t="shared" si="7"/>
        <v>7</v>
      </c>
      <c r="H43" s="124">
        <v>7</v>
      </c>
      <c r="I43" s="125"/>
      <c r="J43" s="122">
        <f t="shared" si="8"/>
        <v>6.2</v>
      </c>
      <c r="K43" s="125">
        <f>2.5+1+2.7</f>
        <v>6.2</v>
      </c>
      <c r="L43" s="125"/>
      <c r="M43" s="95">
        <f t="shared" si="12"/>
        <v>88.571428571428569</v>
      </c>
      <c r="N43" s="95"/>
      <c r="O43" s="15"/>
      <c r="P43" s="102" t="s">
        <v>171</v>
      </c>
      <c r="Q43" s="88" t="s">
        <v>170</v>
      </c>
      <c r="R43" s="39"/>
      <c r="S43" s="53"/>
    </row>
    <row r="44" spans="2:19" ht="124.2" customHeight="1" x14ac:dyDescent="0.25">
      <c r="B44" s="5"/>
      <c r="C44" s="88" t="s">
        <v>259</v>
      </c>
      <c r="D44" s="122">
        <f t="shared" si="11"/>
        <v>53.067999999999998</v>
      </c>
      <c r="E44" s="130">
        <v>53.067999999999998</v>
      </c>
      <c r="F44" s="122"/>
      <c r="G44" s="122">
        <f t="shared" si="7"/>
        <v>98.1</v>
      </c>
      <c r="H44" s="130">
        <v>98.1</v>
      </c>
      <c r="I44" s="131"/>
      <c r="J44" s="122">
        <f t="shared" si="8"/>
        <v>53.067999999999998</v>
      </c>
      <c r="K44" s="122">
        <f>26.15267+26.91533</f>
        <v>53.067999999999998</v>
      </c>
      <c r="L44" s="122"/>
      <c r="M44" s="95">
        <f t="shared" si="12"/>
        <v>100.00000000000001</v>
      </c>
      <c r="N44" s="95">
        <v>100</v>
      </c>
      <c r="O44" s="16" t="s">
        <v>260</v>
      </c>
      <c r="P44" s="81" t="s">
        <v>173</v>
      </c>
      <c r="Q44" s="56" t="s">
        <v>172</v>
      </c>
      <c r="R44" s="39"/>
      <c r="S44" s="53"/>
    </row>
    <row r="45" spans="2:19" ht="96" x14ac:dyDescent="0.3">
      <c r="B45" s="5"/>
      <c r="C45" s="46" t="s">
        <v>176</v>
      </c>
      <c r="D45" s="122">
        <f t="shared" si="11"/>
        <v>217.39032</v>
      </c>
      <c r="E45" s="122">
        <v>217.39032</v>
      </c>
      <c r="F45" s="122"/>
      <c r="G45" s="122">
        <f t="shared" si="7"/>
        <v>519.41044999999997</v>
      </c>
      <c r="H45" s="122">
        <v>519.41044999999997</v>
      </c>
      <c r="I45" s="125"/>
      <c r="J45" s="122">
        <f t="shared" si="8"/>
        <v>51.032510000000002</v>
      </c>
      <c r="K45" s="122">
        <v>51.032510000000002</v>
      </c>
      <c r="L45" s="122"/>
      <c r="M45" s="95">
        <f t="shared" si="12"/>
        <v>23.475060895075735</v>
      </c>
      <c r="N45" s="95">
        <v>100</v>
      </c>
      <c r="O45" s="80" t="s">
        <v>177</v>
      </c>
      <c r="P45" s="77" t="s">
        <v>174</v>
      </c>
      <c r="Q45" s="94" t="s">
        <v>175</v>
      </c>
      <c r="R45" s="39" t="s">
        <v>261</v>
      </c>
      <c r="S45" s="108" t="s">
        <v>363</v>
      </c>
    </row>
    <row r="46" spans="2:19" ht="118.2" customHeight="1" x14ac:dyDescent="0.25">
      <c r="B46" s="5"/>
      <c r="C46" s="89" t="s">
        <v>228</v>
      </c>
      <c r="D46" s="122">
        <f t="shared" si="11"/>
        <v>1.4</v>
      </c>
      <c r="E46" s="130">
        <v>1.4</v>
      </c>
      <c r="F46" s="130"/>
      <c r="G46" s="122">
        <f t="shared" si="7"/>
        <v>2.8</v>
      </c>
      <c r="H46" s="130">
        <v>2.8</v>
      </c>
      <c r="I46" s="130"/>
      <c r="J46" s="122">
        <f t="shared" si="8"/>
        <v>1.4</v>
      </c>
      <c r="K46" s="122">
        <v>1.4</v>
      </c>
      <c r="L46" s="122"/>
      <c r="M46" s="95">
        <f t="shared" si="12"/>
        <v>100</v>
      </c>
      <c r="N46" s="95"/>
      <c r="O46" s="16"/>
      <c r="P46" s="88" t="s">
        <v>229</v>
      </c>
      <c r="Q46" s="88" t="s">
        <v>230</v>
      </c>
      <c r="R46" s="39"/>
      <c r="S46" s="53"/>
    </row>
    <row r="47" spans="2:19" ht="72" x14ac:dyDescent="0.25">
      <c r="B47" s="5"/>
      <c r="C47" s="50" t="s">
        <v>231</v>
      </c>
      <c r="D47" s="122">
        <f t="shared" si="11"/>
        <v>170.49100000000001</v>
      </c>
      <c r="E47" s="125">
        <v>170.49100000000001</v>
      </c>
      <c r="F47" s="125"/>
      <c r="G47" s="122">
        <f t="shared" si="7"/>
        <v>179.14</v>
      </c>
      <c r="H47" s="125">
        <f>179.14-H48</f>
        <v>179.14</v>
      </c>
      <c r="I47" s="125"/>
      <c r="J47" s="122">
        <f t="shared" si="8"/>
        <v>169.77388999999999</v>
      </c>
      <c r="K47" s="122">
        <v>169.77388999999999</v>
      </c>
      <c r="L47" s="122"/>
      <c r="M47" s="149">
        <f>(J47+J48)/D47%</f>
        <v>99.999677402326199</v>
      </c>
      <c r="N47" s="112">
        <v>100</v>
      </c>
      <c r="O47" s="185" t="s">
        <v>311</v>
      </c>
      <c r="P47" s="185" t="s">
        <v>233</v>
      </c>
      <c r="Q47" s="185" t="s">
        <v>234</v>
      </c>
      <c r="R47" s="151"/>
      <c r="S47" s="53"/>
    </row>
    <row r="48" spans="2:19" ht="60" x14ac:dyDescent="0.25">
      <c r="B48" s="5"/>
      <c r="C48" s="50" t="s">
        <v>232</v>
      </c>
      <c r="D48" s="122">
        <f t="shared" si="11"/>
        <v>0</v>
      </c>
      <c r="E48" s="130"/>
      <c r="F48" s="130"/>
      <c r="G48" s="122">
        <f t="shared" si="7"/>
        <v>0</v>
      </c>
      <c r="H48" s="130"/>
      <c r="I48" s="131"/>
      <c r="J48" s="122">
        <f t="shared" si="8"/>
        <v>0.71655999999999997</v>
      </c>
      <c r="K48" s="125">
        <v>0.71655999999999997</v>
      </c>
      <c r="L48" s="125"/>
      <c r="M48" s="150"/>
      <c r="N48" s="113"/>
      <c r="O48" s="186"/>
      <c r="P48" s="186"/>
      <c r="Q48" s="186"/>
      <c r="R48" s="152"/>
      <c r="S48" s="53"/>
    </row>
    <row r="49" spans="2:22" ht="39" customHeight="1" x14ac:dyDescent="0.25">
      <c r="B49" s="5"/>
      <c r="C49" s="50" t="s">
        <v>235</v>
      </c>
      <c r="D49" s="122">
        <f t="shared" si="11"/>
        <v>142.46600000000001</v>
      </c>
      <c r="E49" s="125">
        <v>142.46600000000001</v>
      </c>
      <c r="F49" s="132"/>
      <c r="G49" s="122">
        <f t="shared" si="7"/>
        <v>200.95415</v>
      </c>
      <c r="H49" s="125">
        <v>200.95415</v>
      </c>
      <c r="I49" s="132"/>
      <c r="J49" s="122">
        <f t="shared" si="8"/>
        <v>135.34264999999999</v>
      </c>
      <c r="K49" s="125">
        <v>135.34264999999999</v>
      </c>
      <c r="L49" s="132"/>
      <c r="M49" s="95">
        <f t="shared" si="12"/>
        <v>94.999964903906886</v>
      </c>
      <c r="N49" s="95">
        <v>90</v>
      </c>
      <c r="O49" s="85" t="s">
        <v>312</v>
      </c>
      <c r="P49" s="77" t="s">
        <v>236</v>
      </c>
      <c r="Q49" s="88" t="s">
        <v>234</v>
      </c>
      <c r="R49" s="4"/>
      <c r="S49" s="53"/>
    </row>
    <row r="50" spans="2:22" ht="50.4" customHeight="1" x14ac:dyDescent="0.25">
      <c r="B50" s="5"/>
      <c r="C50" s="77" t="s">
        <v>265</v>
      </c>
      <c r="D50" s="122">
        <f t="shared" si="11"/>
        <v>20</v>
      </c>
      <c r="E50" s="125">
        <v>20</v>
      </c>
      <c r="F50" s="125"/>
      <c r="G50" s="122">
        <f t="shared" ref="G50:G74" si="17">H50+I50</f>
        <v>100</v>
      </c>
      <c r="H50" s="125">
        <v>100</v>
      </c>
      <c r="I50" s="125"/>
      <c r="J50" s="122">
        <f t="shared" ref="J50:J74" si="18">K50+L50</f>
        <v>0</v>
      </c>
      <c r="K50" s="127"/>
      <c r="L50" s="128"/>
      <c r="M50" s="95">
        <f t="shared" si="12"/>
        <v>0</v>
      </c>
      <c r="N50" s="95"/>
      <c r="O50" s="85" t="s">
        <v>263</v>
      </c>
      <c r="P50" s="73" t="s">
        <v>240</v>
      </c>
      <c r="Q50" s="144" t="s">
        <v>264</v>
      </c>
      <c r="R50" s="39"/>
      <c r="S50" s="53"/>
    </row>
    <row r="51" spans="2:22" ht="24" x14ac:dyDescent="0.25">
      <c r="B51" s="5"/>
      <c r="C51" s="9" t="s">
        <v>262</v>
      </c>
      <c r="D51" s="122">
        <f t="shared" si="11"/>
        <v>2.2599999999999999E-3</v>
      </c>
      <c r="E51" s="125"/>
      <c r="F51" s="125">
        <v>2.2599999999999999E-3</v>
      </c>
      <c r="G51" s="122">
        <f t="shared" si="17"/>
        <v>0</v>
      </c>
      <c r="H51" s="125"/>
      <c r="I51" s="125"/>
      <c r="J51" s="122">
        <f t="shared" si="18"/>
        <v>0</v>
      </c>
      <c r="K51" s="125"/>
      <c r="L51" s="125"/>
      <c r="M51" s="95">
        <f t="shared" si="12"/>
        <v>0</v>
      </c>
      <c r="N51" s="95"/>
      <c r="O51" s="15"/>
      <c r="P51" s="17"/>
      <c r="Q51" s="78"/>
      <c r="R51" s="39"/>
      <c r="S51" s="53"/>
      <c r="V51" s="41"/>
    </row>
    <row r="52" spans="2:22" ht="12" x14ac:dyDescent="0.25">
      <c r="B52" s="5"/>
      <c r="C52" s="43"/>
      <c r="D52" s="122"/>
      <c r="E52" s="124">
        <v>1.7700000000000001E-3</v>
      </c>
      <c r="F52" s="124"/>
      <c r="G52" s="122"/>
      <c r="H52" s="124"/>
      <c r="I52" s="125"/>
      <c r="J52" s="122"/>
      <c r="K52" s="125"/>
      <c r="L52" s="125"/>
      <c r="M52" s="95"/>
      <c r="N52" s="95"/>
      <c r="O52" s="85"/>
      <c r="P52" s="75"/>
      <c r="Q52" s="56"/>
      <c r="R52" s="39"/>
      <c r="S52" s="53"/>
    </row>
    <row r="53" spans="2:22" x14ac:dyDescent="0.3">
      <c r="B53" s="5"/>
      <c r="C53" s="3" t="s">
        <v>14</v>
      </c>
      <c r="D53" s="122">
        <f t="shared" si="11"/>
        <v>1039.2580699999999</v>
      </c>
      <c r="E53" s="123">
        <f>SUM(E39:E52)</f>
        <v>838.90175999999997</v>
      </c>
      <c r="F53" s="123">
        <f>SUM(F40:F51)</f>
        <v>200.35631000000001</v>
      </c>
      <c r="G53" s="122">
        <f t="shared" si="17"/>
        <v>2465.9186099999997</v>
      </c>
      <c r="H53" s="123">
        <f>SUM(H40:H51)</f>
        <v>1235.2185499999998</v>
      </c>
      <c r="I53" s="123">
        <f>SUM(I40:I51)</f>
        <v>1230.7000600000001</v>
      </c>
      <c r="J53" s="122">
        <f t="shared" si="18"/>
        <v>844.97232999999994</v>
      </c>
      <c r="K53" s="123">
        <f>SUM(K39:K51)</f>
        <v>644.61827999999991</v>
      </c>
      <c r="L53" s="123">
        <f>SUM(L40:L51)</f>
        <v>200.35405</v>
      </c>
      <c r="M53" s="95">
        <f t="shared" si="12"/>
        <v>81.305342185122512</v>
      </c>
      <c r="N53" s="95"/>
      <c r="O53" s="5"/>
      <c r="P53" s="73"/>
      <c r="Q53" s="63"/>
      <c r="R53" s="39"/>
      <c r="S53" s="53"/>
    </row>
    <row r="54" spans="2:22" ht="36.6" x14ac:dyDescent="0.3">
      <c r="B54" s="7" t="s">
        <v>31</v>
      </c>
      <c r="C54" s="18" t="s">
        <v>32</v>
      </c>
      <c r="D54" s="122"/>
      <c r="E54" s="120"/>
      <c r="F54" s="120"/>
      <c r="G54" s="122"/>
      <c r="H54" s="122"/>
      <c r="I54" s="123"/>
      <c r="J54" s="122"/>
      <c r="K54" s="122"/>
      <c r="L54" s="122"/>
      <c r="M54" s="95"/>
      <c r="N54" s="95"/>
      <c r="O54" s="4"/>
      <c r="P54" s="72"/>
      <c r="Q54" s="62"/>
      <c r="R54" s="39"/>
      <c r="S54" s="53"/>
    </row>
    <row r="55" spans="2:22" ht="84" x14ac:dyDescent="0.25">
      <c r="B55" s="5"/>
      <c r="C55" s="89" t="s">
        <v>98</v>
      </c>
      <c r="D55" s="122">
        <f t="shared" si="11"/>
        <v>325.10500000000002</v>
      </c>
      <c r="E55" s="122">
        <v>325.10500000000002</v>
      </c>
      <c r="F55" s="125"/>
      <c r="G55" s="122">
        <f t="shared" si="17"/>
        <v>968.59500000000003</v>
      </c>
      <c r="H55" s="122">
        <v>968.59500000000003</v>
      </c>
      <c r="I55" s="125"/>
      <c r="J55" s="122">
        <f t="shared" si="18"/>
        <v>325.09484999999995</v>
      </c>
      <c r="K55" s="122">
        <f>111.31521+114.01601+99.76363</f>
        <v>325.09484999999995</v>
      </c>
      <c r="L55" s="125"/>
      <c r="M55" s="95">
        <f t="shared" si="12"/>
        <v>99.996877931745104</v>
      </c>
      <c r="N55" s="95"/>
      <c r="O55" s="84"/>
      <c r="P55" s="88" t="s">
        <v>100</v>
      </c>
      <c r="Q55" s="104" t="s">
        <v>99</v>
      </c>
      <c r="R55" s="39"/>
      <c r="S55" s="53"/>
      <c r="T55" s="41"/>
    </row>
    <row r="56" spans="2:22" ht="60" x14ac:dyDescent="0.25">
      <c r="B56" s="5"/>
      <c r="C56" s="50" t="s">
        <v>101</v>
      </c>
      <c r="D56" s="122">
        <f t="shared" si="11"/>
        <v>118.91</v>
      </c>
      <c r="E56" s="122">
        <v>118.91</v>
      </c>
      <c r="F56" s="125"/>
      <c r="G56" s="122">
        <f t="shared" si="17"/>
        <v>489.995</v>
      </c>
      <c r="H56" s="122">
        <v>489.995</v>
      </c>
      <c r="I56" s="125"/>
      <c r="J56" s="122">
        <f t="shared" si="18"/>
        <v>79.237300000000005</v>
      </c>
      <c r="K56" s="122">
        <f>40.75695+38.48035</f>
        <v>79.237300000000005</v>
      </c>
      <c r="L56" s="125"/>
      <c r="M56" s="95">
        <f t="shared" si="12"/>
        <v>66.63636363636364</v>
      </c>
      <c r="N56" s="95"/>
      <c r="O56" s="84" t="s">
        <v>266</v>
      </c>
      <c r="P56" s="84" t="s">
        <v>102</v>
      </c>
      <c r="Q56" s="88" t="s">
        <v>73</v>
      </c>
      <c r="R56" s="39"/>
      <c r="S56" s="53"/>
      <c r="T56" s="41"/>
    </row>
    <row r="57" spans="2:22" x14ac:dyDescent="0.3">
      <c r="B57" s="5"/>
      <c r="C57" s="19" t="s">
        <v>14</v>
      </c>
      <c r="D57" s="122">
        <f t="shared" si="11"/>
        <v>444.01499999999999</v>
      </c>
      <c r="E57" s="125">
        <f>SUM(E55:E56)</f>
        <v>444.01499999999999</v>
      </c>
      <c r="F57" s="125">
        <f>SUM(F55:F56)</f>
        <v>0</v>
      </c>
      <c r="G57" s="122">
        <f t="shared" si="17"/>
        <v>1458.5900000000001</v>
      </c>
      <c r="H57" s="125">
        <f>SUM(H55:H56)</f>
        <v>1458.5900000000001</v>
      </c>
      <c r="I57" s="125">
        <f>SUM(I55:I56)</f>
        <v>0</v>
      </c>
      <c r="J57" s="122">
        <f t="shared" si="18"/>
        <v>404.33214999999996</v>
      </c>
      <c r="K57" s="125">
        <f>SUM(K55:K56)</f>
        <v>404.33214999999996</v>
      </c>
      <c r="L57" s="125">
        <f>SUM(L55:L56)</f>
        <v>0</v>
      </c>
      <c r="M57" s="95">
        <f t="shared" si="12"/>
        <v>91.062723106201361</v>
      </c>
      <c r="N57" s="95"/>
      <c r="O57" s="5"/>
      <c r="P57" s="73"/>
      <c r="Q57" s="63"/>
      <c r="R57" s="39"/>
      <c r="S57" s="53"/>
    </row>
    <row r="58" spans="2:22" ht="38.25" customHeight="1" x14ac:dyDescent="0.3">
      <c r="B58" s="7" t="s">
        <v>33</v>
      </c>
      <c r="C58" s="1" t="s">
        <v>34</v>
      </c>
      <c r="D58" s="122"/>
      <c r="E58" s="120"/>
      <c r="F58" s="120"/>
      <c r="G58" s="122"/>
      <c r="H58" s="122"/>
      <c r="I58" s="123"/>
      <c r="J58" s="122"/>
      <c r="K58" s="122"/>
      <c r="L58" s="122"/>
      <c r="M58" s="95"/>
      <c r="N58" s="95"/>
      <c r="O58" s="4"/>
      <c r="P58" s="72"/>
      <c r="Q58" s="62"/>
      <c r="R58" s="39"/>
      <c r="S58" s="53"/>
    </row>
    <row r="59" spans="2:22" ht="51" customHeight="1" x14ac:dyDescent="0.25">
      <c r="B59" s="5"/>
      <c r="C59" s="89" t="s">
        <v>200</v>
      </c>
      <c r="D59" s="122">
        <f t="shared" si="11"/>
        <v>0.57999999999999996</v>
      </c>
      <c r="E59" s="122">
        <v>0.57999999999999996</v>
      </c>
      <c r="F59" s="125"/>
      <c r="G59" s="122">
        <f t="shared" si="17"/>
        <v>0.57999999999999996</v>
      </c>
      <c r="H59" s="122">
        <v>0.57999999999999996</v>
      </c>
      <c r="I59" s="125"/>
      <c r="J59" s="122">
        <f t="shared" si="18"/>
        <v>0.57999999999999996</v>
      </c>
      <c r="K59" s="122">
        <v>0.57999999999999996</v>
      </c>
      <c r="L59" s="125"/>
      <c r="M59" s="95">
        <f t="shared" si="12"/>
        <v>100</v>
      </c>
      <c r="N59" s="95"/>
      <c r="O59" s="85" t="s">
        <v>267</v>
      </c>
      <c r="P59" s="81" t="s">
        <v>201</v>
      </c>
      <c r="Q59" s="56" t="s">
        <v>202</v>
      </c>
      <c r="R59" s="4"/>
      <c r="S59" s="53"/>
    </row>
    <row r="60" spans="2:22" x14ac:dyDescent="0.3">
      <c r="B60" s="5"/>
      <c r="C60" s="19" t="s">
        <v>14</v>
      </c>
      <c r="D60" s="122">
        <f t="shared" si="11"/>
        <v>0.57999999999999996</v>
      </c>
      <c r="E60" s="125">
        <f>SUM(E59:E59)</f>
        <v>0.57999999999999996</v>
      </c>
      <c r="F60" s="125">
        <f>SUM(F59:F59)</f>
        <v>0</v>
      </c>
      <c r="G60" s="122">
        <f t="shared" si="17"/>
        <v>0.57999999999999996</v>
      </c>
      <c r="H60" s="125">
        <f>SUM(H59:H59)</f>
        <v>0.57999999999999996</v>
      </c>
      <c r="I60" s="125">
        <f>SUM(I59:I59)</f>
        <v>0</v>
      </c>
      <c r="J60" s="122">
        <f t="shared" si="18"/>
        <v>0.57999999999999996</v>
      </c>
      <c r="K60" s="125">
        <f>SUM(K59:K59)</f>
        <v>0.57999999999999996</v>
      </c>
      <c r="L60" s="125">
        <f>SUM(L59:L59)</f>
        <v>0</v>
      </c>
      <c r="M60" s="95">
        <f t="shared" si="12"/>
        <v>100</v>
      </c>
      <c r="N60" s="95"/>
      <c r="O60" s="20"/>
      <c r="P60" s="73"/>
      <c r="Q60" s="63"/>
      <c r="R60" s="45"/>
      <c r="S60" s="53"/>
    </row>
    <row r="61" spans="2:22" ht="36" x14ac:dyDescent="0.3">
      <c r="B61" s="7" t="s">
        <v>35</v>
      </c>
      <c r="C61" s="3" t="s">
        <v>36</v>
      </c>
      <c r="D61" s="122"/>
      <c r="E61" s="120"/>
      <c r="F61" s="120"/>
      <c r="G61" s="122"/>
      <c r="H61" s="122"/>
      <c r="I61" s="123"/>
      <c r="J61" s="122"/>
      <c r="K61" s="122"/>
      <c r="L61" s="122"/>
      <c r="M61" s="95"/>
      <c r="N61" s="95"/>
      <c r="O61" s="4"/>
      <c r="P61" s="72"/>
      <c r="Q61" s="62"/>
      <c r="R61" s="39"/>
      <c r="S61" s="53"/>
    </row>
    <row r="62" spans="2:22" ht="72" x14ac:dyDescent="0.25">
      <c r="B62" s="5"/>
      <c r="C62" s="89" t="s">
        <v>77</v>
      </c>
      <c r="D62" s="122">
        <f t="shared" si="11"/>
        <v>1.6</v>
      </c>
      <c r="E62" s="122">
        <v>1.6</v>
      </c>
      <c r="F62" s="125"/>
      <c r="G62" s="122">
        <f t="shared" si="17"/>
        <v>1.6</v>
      </c>
      <c r="H62" s="122">
        <v>1.6</v>
      </c>
      <c r="I62" s="125"/>
      <c r="J62" s="122">
        <f t="shared" si="18"/>
        <v>1.6</v>
      </c>
      <c r="K62" s="122">
        <v>1.6</v>
      </c>
      <c r="L62" s="125"/>
      <c r="M62" s="95">
        <f t="shared" ref="M62:M83" si="19">J62/D62%</f>
        <v>100</v>
      </c>
      <c r="N62" s="95"/>
      <c r="O62" s="71" t="s">
        <v>78</v>
      </c>
      <c r="P62" s="84" t="s">
        <v>37</v>
      </c>
      <c r="Q62" s="104" t="s">
        <v>75</v>
      </c>
      <c r="R62" s="111"/>
      <c r="S62" s="53"/>
    </row>
    <row r="63" spans="2:22" ht="84" x14ac:dyDescent="0.25">
      <c r="B63" s="5"/>
      <c r="C63" s="89" t="s">
        <v>268</v>
      </c>
      <c r="D63" s="122">
        <f t="shared" si="11"/>
        <v>17.452200000000001</v>
      </c>
      <c r="E63" s="122">
        <v>17.452200000000001</v>
      </c>
      <c r="F63" s="125"/>
      <c r="G63" s="122">
        <f t="shared" si="17"/>
        <v>17.452200000000001</v>
      </c>
      <c r="H63" s="122">
        <v>17.452200000000001</v>
      </c>
      <c r="I63" s="133"/>
      <c r="J63" s="122">
        <f t="shared" si="18"/>
        <v>17.452200000000001</v>
      </c>
      <c r="K63" s="122">
        <v>17.452200000000001</v>
      </c>
      <c r="L63" s="125"/>
      <c r="M63" s="95">
        <f t="shared" si="19"/>
        <v>100</v>
      </c>
      <c r="N63" s="95"/>
      <c r="O63" s="71" t="s">
        <v>318</v>
      </c>
      <c r="P63" s="75" t="s">
        <v>81</v>
      </c>
      <c r="Q63" s="104" t="s">
        <v>79</v>
      </c>
      <c r="R63" s="102"/>
      <c r="S63" s="53"/>
    </row>
    <row r="64" spans="2:22" ht="101.4" customHeight="1" x14ac:dyDescent="0.25">
      <c r="B64" s="5"/>
      <c r="C64" s="90" t="s">
        <v>80</v>
      </c>
      <c r="D64" s="122">
        <f t="shared" si="11"/>
        <v>149.97154</v>
      </c>
      <c r="E64" s="122">
        <v>149.97154</v>
      </c>
      <c r="F64" s="125"/>
      <c r="G64" s="122">
        <f t="shared" si="17"/>
        <v>149.999</v>
      </c>
      <c r="H64" s="133">
        <v>149.999</v>
      </c>
      <c r="I64" s="133"/>
      <c r="J64" s="122">
        <f t="shared" si="18"/>
        <v>149.97154</v>
      </c>
      <c r="K64" s="122">
        <v>149.97154</v>
      </c>
      <c r="L64" s="125"/>
      <c r="M64" s="95">
        <f t="shared" si="19"/>
        <v>100</v>
      </c>
      <c r="N64" s="95">
        <v>100</v>
      </c>
      <c r="O64" s="5" t="s">
        <v>84</v>
      </c>
      <c r="P64" s="75" t="s">
        <v>83</v>
      </c>
      <c r="Q64" s="88" t="s">
        <v>82</v>
      </c>
      <c r="R64" s="39" t="s">
        <v>269</v>
      </c>
      <c r="S64" s="53"/>
    </row>
    <row r="65" spans="2:20" ht="72" x14ac:dyDescent="0.25">
      <c r="B65" s="5"/>
      <c r="C65" s="50" t="s">
        <v>85</v>
      </c>
      <c r="D65" s="122">
        <f t="shared" ref="D65:D89" si="20">E65+F65</f>
        <v>254.52600000000001</v>
      </c>
      <c r="E65" s="125">
        <v>254.52600000000001</v>
      </c>
      <c r="F65" s="125"/>
      <c r="G65" s="122">
        <f t="shared" si="17"/>
        <v>449.99900000000002</v>
      </c>
      <c r="H65" s="125">
        <v>449.99900000000002</v>
      </c>
      <c r="I65" s="125"/>
      <c r="J65" s="122">
        <f t="shared" si="18"/>
        <v>254.52599000000001</v>
      </c>
      <c r="K65" s="122">
        <f>165.52599+89</f>
        <v>254.52599000000001</v>
      </c>
      <c r="L65" s="125"/>
      <c r="M65" s="95">
        <f t="shared" si="19"/>
        <v>99.99999607112828</v>
      </c>
      <c r="N65" s="95">
        <v>50</v>
      </c>
      <c r="O65" s="5" t="s">
        <v>319</v>
      </c>
      <c r="P65" s="75" t="s">
        <v>87</v>
      </c>
      <c r="Q65" s="88" t="s">
        <v>86</v>
      </c>
      <c r="R65" s="39"/>
      <c r="S65" s="53"/>
      <c r="T65" s="41"/>
    </row>
    <row r="66" spans="2:20" ht="102.6" x14ac:dyDescent="0.25">
      <c r="B66" s="5"/>
      <c r="C66" s="100" t="s">
        <v>350</v>
      </c>
      <c r="D66" s="122">
        <f t="shared" si="20"/>
        <v>52.5</v>
      </c>
      <c r="E66" s="125">
        <v>3</v>
      </c>
      <c r="F66" s="125">
        <v>49.5</v>
      </c>
      <c r="G66" s="122">
        <f t="shared" ref="G66" si="21">H66+I66</f>
        <v>259.99669999999998</v>
      </c>
      <c r="H66" s="125">
        <v>12.999829999999999</v>
      </c>
      <c r="I66" s="125">
        <v>246.99687</v>
      </c>
      <c r="J66" s="122">
        <f t="shared" ref="J66" si="22">K66+L66</f>
        <v>0</v>
      </c>
      <c r="K66" s="122"/>
      <c r="L66" s="125"/>
      <c r="M66" s="99">
        <f t="shared" si="19"/>
        <v>0</v>
      </c>
      <c r="N66" s="95">
        <v>30</v>
      </c>
      <c r="O66" s="5" t="s">
        <v>270</v>
      </c>
      <c r="P66" s="75" t="s">
        <v>241</v>
      </c>
      <c r="Q66" s="9" t="s">
        <v>184</v>
      </c>
      <c r="R66" s="39"/>
      <c r="S66" s="53"/>
      <c r="T66" s="41"/>
    </row>
    <row r="67" spans="2:20" ht="84" x14ac:dyDescent="0.25">
      <c r="B67" s="5"/>
      <c r="C67" s="89" t="s">
        <v>351</v>
      </c>
      <c r="D67" s="122">
        <f t="shared" si="20"/>
        <v>29.8</v>
      </c>
      <c r="E67" s="122">
        <v>1.5</v>
      </c>
      <c r="F67" s="122">
        <v>28.3</v>
      </c>
      <c r="G67" s="122">
        <f t="shared" si="17"/>
        <v>148.44810000000001</v>
      </c>
      <c r="H67" s="122">
        <v>7.4223999999999997</v>
      </c>
      <c r="I67" s="122">
        <v>141.0257</v>
      </c>
      <c r="J67" s="122">
        <f t="shared" si="18"/>
        <v>29</v>
      </c>
      <c r="K67" s="122">
        <v>0.7</v>
      </c>
      <c r="L67" s="122">
        <v>28.3</v>
      </c>
      <c r="M67" s="95">
        <f t="shared" si="19"/>
        <v>97.31543624161074</v>
      </c>
      <c r="N67" s="95">
        <v>10</v>
      </c>
      <c r="O67" s="5" t="s">
        <v>270</v>
      </c>
      <c r="P67" s="75" t="s">
        <v>183</v>
      </c>
      <c r="Q67" s="104" t="s">
        <v>184</v>
      </c>
      <c r="R67" s="40"/>
      <c r="S67" s="53"/>
    </row>
    <row r="68" spans="2:20" ht="84" x14ac:dyDescent="0.25">
      <c r="B68" s="5"/>
      <c r="C68" s="11" t="s">
        <v>192</v>
      </c>
      <c r="D68" s="122">
        <f t="shared" si="20"/>
        <v>79</v>
      </c>
      <c r="E68" s="122">
        <v>4</v>
      </c>
      <c r="F68" s="125">
        <v>75</v>
      </c>
      <c r="G68" s="122">
        <f t="shared" si="17"/>
        <v>393.19137999999998</v>
      </c>
      <c r="H68" s="122">
        <v>19.659559999999999</v>
      </c>
      <c r="I68" s="125">
        <v>373.53181999999998</v>
      </c>
      <c r="J68" s="122">
        <f t="shared" si="18"/>
        <v>78.638000000000005</v>
      </c>
      <c r="K68" s="122">
        <v>3.6379999999999999</v>
      </c>
      <c r="L68" s="125">
        <v>75</v>
      </c>
      <c r="M68" s="95">
        <f t="shared" si="19"/>
        <v>99.541772151898741</v>
      </c>
      <c r="N68" s="95">
        <v>10</v>
      </c>
      <c r="O68" s="85" t="s">
        <v>271</v>
      </c>
      <c r="P68" s="75" t="s">
        <v>193</v>
      </c>
      <c r="Q68" s="145" t="s">
        <v>191</v>
      </c>
      <c r="R68" s="39"/>
      <c r="S68" s="53"/>
    </row>
    <row r="69" spans="2:20" ht="96" x14ac:dyDescent="0.25">
      <c r="B69" s="5"/>
      <c r="C69" s="11" t="s">
        <v>275</v>
      </c>
      <c r="D69" s="122">
        <f t="shared" ref="D69" si="23">E69+F69</f>
        <v>95.876999999999995</v>
      </c>
      <c r="E69" s="122">
        <v>5</v>
      </c>
      <c r="F69" s="125">
        <v>90.876999999999995</v>
      </c>
      <c r="G69" s="122">
        <f t="shared" si="17"/>
        <v>474.56220999999999</v>
      </c>
      <c r="H69" s="122">
        <v>23.728110000000001</v>
      </c>
      <c r="I69" s="125">
        <v>450.83409999999998</v>
      </c>
      <c r="J69" s="122">
        <f t="shared" si="18"/>
        <v>0</v>
      </c>
      <c r="K69" s="122"/>
      <c r="L69" s="125"/>
      <c r="M69" s="95">
        <f t="shared" si="19"/>
        <v>0</v>
      </c>
      <c r="N69" s="95">
        <v>35</v>
      </c>
      <c r="O69" s="5" t="s">
        <v>271</v>
      </c>
      <c r="P69" s="75" t="s">
        <v>242</v>
      </c>
      <c r="Q69" s="9" t="s">
        <v>184</v>
      </c>
      <c r="R69" s="39"/>
      <c r="S69" s="53"/>
    </row>
    <row r="70" spans="2:20" ht="108" customHeight="1" x14ac:dyDescent="0.25">
      <c r="B70" s="5"/>
      <c r="C70" s="11" t="s">
        <v>273</v>
      </c>
      <c r="D70" s="122">
        <f t="shared" si="20"/>
        <v>96.2</v>
      </c>
      <c r="E70" s="122">
        <v>5</v>
      </c>
      <c r="F70" s="133">
        <v>91.2</v>
      </c>
      <c r="G70" s="122">
        <f t="shared" si="17"/>
        <v>480</v>
      </c>
      <c r="H70" s="122">
        <v>24</v>
      </c>
      <c r="I70" s="133">
        <v>456</v>
      </c>
      <c r="J70" s="122">
        <f t="shared" si="18"/>
        <v>0</v>
      </c>
      <c r="K70" s="122"/>
      <c r="L70" s="125"/>
      <c r="M70" s="95">
        <f t="shared" si="19"/>
        <v>0</v>
      </c>
      <c r="N70" s="95">
        <v>30</v>
      </c>
      <c r="O70" s="5" t="s">
        <v>271</v>
      </c>
      <c r="P70" s="84" t="s">
        <v>42</v>
      </c>
      <c r="Q70" s="9" t="s">
        <v>272</v>
      </c>
      <c r="R70" s="39"/>
      <c r="S70" s="53"/>
    </row>
    <row r="71" spans="2:20" ht="84" x14ac:dyDescent="0.25">
      <c r="B71" s="5"/>
      <c r="C71" s="11" t="s">
        <v>352</v>
      </c>
      <c r="D71" s="122">
        <f t="shared" si="20"/>
        <v>100.1</v>
      </c>
      <c r="E71" s="122">
        <v>5.0999999999999996</v>
      </c>
      <c r="F71" s="125">
        <v>95</v>
      </c>
      <c r="G71" s="122">
        <f t="shared" si="17"/>
        <v>499.98599999999999</v>
      </c>
      <c r="H71" s="122">
        <v>24.999300000000002</v>
      </c>
      <c r="I71" s="125">
        <v>474.98669999999998</v>
      </c>
      <c r="J71" s="122">
        <f t="shared" si="18"/>
        <v>0</v>
      </c>
      <c r="K71" s="122"/>
      <c r="L71" s="125"/>
      <c r="M71" s="95">
        <f t="shared" si="19"/>
        <v>0</v>
      </c>
      <c r="N71" s="95">
        <v>50</v>
      </c>
      <c r="O71" s="5" t="s">
        <v>271</v>
      </c>
      <c r="P71" s="84" t="s">
        <v>243</v>
      </c>
      <c r="Q71" s="9" t="s">
        <v>274</v>
      </c>
      <c r="R71" s="39"/>
      <c r="S71" s="53"/>
    </row>
    <row r="72" spans="2:20" ht="82.2" x14ac:dyDescent="0.25">
      <c r="B72" s="5"/>
      <c r="C72" s="103" t="s">
        <v>277</v>
      </c>
      <c r="D72" s="122">
        <f t="shared" si="20"/>
        <v>16.828959999999999</v>
      </c>
      <c r="E72" s="122">
        <v>16.828959999999999</v>
      </c>
      <c r="F72" s="125"/>
      <c r="G72" s="122">
        <f t="shared" si="17"/>
        <v>0</v>
      </c>
      <c r="H72" s="122"/>
      <c r="I72" s="125"/>
      <c r="J72" s="122">
        <f t="shared" si="18"/>
        <v>0</v>
      </c>
      <c r="K72" s="122"/>
      <c r="L72" s="125"/>
      <c r="M72" s="95">
        <f t="shared" si="19"/>
        <v>0</v>
      </c>
      <c r="N72" s="95"/>
      <c r="O72" s="5"/>
      <c r="P72" s="84"/>
      <c r="Q72" s="78"/>
      <c r="R72" s="39"/>
      <c r="S72" s="53"/>
    </row>
    <row r="73" spans="2:20" ht="12" x14ac:dyDescent="0.25">
      <c r="B73" s="5"/>
      <c r="C73" s="11" t="s">
        <v>276</v>
      </c>
      <c r="D73" s="122">
        <f t="shared" si="20"/>
        <v>16.114129999999999</v>
      </c>
      <c r="E73" s="122"/>
      <c r="F73" s="125">
        <v>16.114129999999999</v>
      </c>
      <c r="G73" s="122">
        <f t="shared" si="17"/>
        <v>0</v>
      </c>
      <c r="H73" s="122"/>
      <c r="I73" s="125"/>
      <c r="J73" s="122">
        <f t="shared" si="18"/>
        <v>0</v>
      </c>
      <c r="K73" s="122"/>
      <c r="L73" s="125"/>
      <c r="M73" s="95">
        <f t="shared" si="19"/>
        <v>0</v>
      </c>
      <c r="N73" s="95"/>
      <c r="O73" s="5"/>
      <c r="P73" s="84"/>
      <c r="Q73" s="78"/>
      <c r="R73" s="39"/>
      <c r="S73" s="53"/>
    </row>
    <row r="74" spans="2:20" ht="12" x14ac:dyDescent="0.25">
      <c r="B74" s="5"/>
      <c r="C74" s="11"/>
      <c r="D74" s="122">
        <f t="shared" si="20"/>
        <v>2.8080000000000001E-2</v>
      </c>
      <c r="E74" s="122">
        <v>2.8080000000000001E-2</v>
      </c>
      <c r="F74" s="125"/>
      <c r="G74" s="122">
        <f t="shared" si="17"/>
        <v>0</v>
      </c>
      <c r="H74" s="122"/>
      <c r="I74" s="133"/>
      <c r="J74" s="122">
        <f t="shared" si="18"/>
        <v>0</v>
      </c>
      <c r="K74" s="122"/>
      <c r="L74" s="125"/>
      <c r="M74" s="95">
        <f t="shared" si="19"/>
        <v>0</v>
      </c>
      <c r="N74" s="95"/>
      <c r="O74" s="5"/>
      <c r="P74" s="84"/>
      <c r="Q74" s="78"/>
      <c r="R74" s="39"/>
      <c r="S74" s="53"/>
    </row>
    <row r="75" spans="2:20" ht="12" x14ac:dyDescent="0.25">
      <c r="B75" s="7"/>
      <c r="C75" s="10" t="s">
        <v>14</v>
      </c>
      <c r="D75" s="122">
        <f t="shared" si="20"/>
        <v>909.99791000000005</v>
      </c>
      <c r="E75" s="125">
        <f>SUM(E62:E74)</f>
        <v>464.00678000000005</v>
      </c>
      <c r="F75" s="125">
        <f>SUM(F62:F74)</f>
        <v>445.99113</v>
      </c>
      <c r="G75" s="122">
        <f t="shared" ref="G75:G89" si="24">H75+I75</f>
        <v>2875.23459</v>
      </c>
      <c r="H75" s="125">
        <f>SUM(H62:H74)</f>
        <v>731.85940000000005</v>
      </c>
      <c r="I75" s="125">
        <f>SUM(I62:I74)</f>
        <v>2143.3751900000002</v>
      </c>
      <c r="J75" s="122">
        <f t="shared" ref="J75:J89" si="25">K75+L75</f>
        <v>531.18772999999999</v>
      </c>
      <c r="K75" s="125">
        <f>SUM(K62:K74)</f>
        <v>427.88772999999998</v>
      </c>
      <c r="L75" s="125">
        <f>SUM(L62:L74)</f>
        <v>103.3</v>
      </c>
      <c r="M75" s="95">
        <f t="shared" si="19"/>
        <v>58.372412086089291</v>
      </c>
      <c r="N75" s="95"/>
      <c r="O75" s="7"/>
      <c r="P75" s="18"/>
      <c r="Q75" s="66"/>
      <c r="R75" s="39"/>
      <c r="S75" s="53"/>
    </row>
    <row r="76" spans="2:20" ht="24.6" x14ac:dyDescent="0.3">
      <c r="B76" s="7" t="s">
        <v>38</v>
      </c>
      <c r="C76" s="1" t="s">
        <v>39</v>
      </c>
      <c r="D76" s="122"/>
      <c r="E76" s="125"/>
      <c r="F76" s="125"/>
      <c r="G76" s="122"/>
      <c r="H76" s="125"/>
      <c r="I76" s="125"/>
      <c r="J76" s="122"/>
      <c r="K76" s="125"/>
      <c r="L76" s="125"/>
      <c r="M76" s="95"/>
      <c r="N76" s="95"/>
      <c r="O76" s="5"/>
      <c r="P76" s="73"/>
      <c r="Q76" s="63"/>
      <c r="R76" s="39"/>
      <c r="S76" s="53"/>
    </row>
    <row r="77" spans="2:20" ht="49.2" customHeight="1" x14ac:dyDescent="0.3">
      <c r="B77" s="7" t="s">
        <v>40</v>
      </c>
      <c r="C77" s="1" t="s">
        <v>41</v>
      </c>
      <c r="D77" s="122"/>
      <c r="E77" s="120"/>
      <c r="F77" s="120"/>
      <c r="G77" s="122"/>
      <c r="H77" s="122"/>
      <c r="I77" s="123"/>
      <c r="J77" s="122"/>
      <c r="K77" s="122"/>
      <c r="L77" s="122"/>
      <c r="M77" s="95"/>
      <c r="N77" s="95"/>
      <c r="O77" s="4"/>
      <c r="P77" s="72"/>
      <c r="Q77" s="62"/>
      <c r="R77" s="39"/>
      <c r="S77" s="53"/>
    </row>
    <row r="78" spans="2:20" ht="72" x14ac:dyDescent="0.25">
      <c r="B78" s="5"/>
      <c r="C78" s="89" t="s">
        <v>118</v>
      </c>
      <c r="D78" s="122">
        <f t="shared" si="20"/>
        <v>0.39515</v>
      </c>
      <c r="E78" s="120">
        <v>0.39515</v>
      </c>
      <c r="F78" s="122"/>
      <c r="G78" s="122">
        <f t="shared" si="24"/>
        <v>0.39515</v>
      </c>
      <c r="H78" s="120">
        <v>0.39515</v>
      </c>
      <c r="I78" s="122"/>
      <c r="J78" s="122">
        <f t="shared" si="25"/>
        <v>0.39515</v>
      </c>
      <c r="K78" s="120">
        <v>0.39515</v>
      </c>
      <c r="L78" s="125"/>
      <c r="M78" s="95">
        <f t="shared" si="19"/>
        <v>100</v>
      </c>
      <c r="N78" s="95"/>
      <c r="O78" s="22" t="s">
        <v>279</v>
      </c>
      <c r="P78" s="75" t="s">
        <v>42</v>
      </c>
      <c r="Q78" s="104" t="s">
        <v>43</v>
      </c>
      <c r="R78" s="40"/>
      <c r="S78" s="53"/>
    </row>
    <row r="79" spans="2:20" ht="89.4" customHeight="1" x14ac:dyDescent="0.25">
      <c r="B79" s="5"/>
      <c r="C79" s="23" t="s">
        <v>278</v>
      </c>
      <c r="D79" s="122">
        <f t="shared" si="20"/>
        <v>0.75</v>
      </c>
      <c r="E79" s="125">
        <v>0.75</v>
      </c>
      <c r="F79" s="125"/>
      <c r="G79" s="122">
        <f t="shared" si="24"/>
        <v>4.75</v>
      </c>
      <c r="H79" s="125">
        <v>4.75</v>
      </c>
      <c r="I79" s="128"/>
      <c r="J79" s="122">
        <f t="shared" si="25"/>
        <v>0</v>
      </c>
      <c r="K79" s="133"/>
      <c r="L79" s="125"/>
      <c r="M79" s="95">
        <f t="shared" si="19"/>
        <v>0</v>
      </c>
      <c r="N79" s="95"/>
      <c r="O79" s="5" t="s">
        <v>280</v>
      </c>
      <c r="P79" s="75" t="s">
        <v>244</v>
      </c>
      <c r="Q79" s="104" t="s">
        <v>43</v>
      </c>
      <c r="R79" s="39"/>
      <c r="S79" s="53"/>
    </row>
    <row r="80" spans="2:20" ht="102" customHeight="1" x14ac:dyDescent="0.25">
      <c r="B80" s="5"/>
      <c r="C80" s="23" t="s">
        <v>283</v>
      </c>
      <c r="D80" s="122">
        <f t="shared" si="20"/>
        <v>4</v>
      </c>
      <c r="E80" s="125">
        <v>4</v>
      </c>
      <c r="F80" s="125"/>
      <c r="G80" s="122">
        <f t="shared" si="24"/>
        <v>15</v>
      </c>
      <c r="H80" s="125">
        <v>15</v>
      </c>
      <c r="I80" s="128"/>
      <c r="J80" s="122">
        <f t="shared" si="25"/>
        <v>0</v>
      </c>
      <c r="K80" s="133"/>
      <c r="L80" s="125"/>
      <c r="M80" s="95">
        <f t="shared" si="19"/>
        <v>0</v>
      </c>
      <c r="N80" s="95"/>
      <c r="O80" s="5" t="s">
        <v>284</v>
      </c>
      <c r="P80" s="75" t="s">
        <v>281</v>
      </c>
      <c r="Q80" s="65" t="s">
        <v>282</v>
      </c>
      <c r="R80" s="39"/>
      <c r="S80" s="53"/>
    </row>
    <row r="81" spans="2:19" ht="12" hidden="1" x14ac:dyDescent="0.25">
      <c r="B81" s="5"/>
      <c r="C81" s="80"/>
      <c r="D81" s="122">
        <f t="shared" si="20"/>
        <v>0</v>
      </c>
      <c r="E81" s="125"/>
      <c r="F81" s="125"/>
      <c r="G81" s="122">
        <f t="shared" si="24"/>
        <v>0</v>
      </c>
      <c r="H81" s="125"/>
      <c r="I81" s="125"/>
      <c r="J81" s="122">
        <f t="shared" si="25"/>
        <v>0</v>
      </c>
      <c r="K81" s="133"/>
      <c r="L81" s="125"/>
      <c r="M81" s="95" t="e">
        <f t="shared" si="19"/>
        <v>#DIV/0!</v>
      </c>
      <c r="N81" s="95"/>
      <c r="O81" s="5"/>
      <c r="P81" s="75"/>
      <c r="Q81" s="78"/>
      <c r="R81" s="39"/>
      <c r="S81" s="53"/>
    </row>
    <row r="82" spans="2:19" ht="12" x14ac:dyDescent="0.25">
      <c r="B82" s="5"/>
      <c r="C82" s="43"/>
      <c r="D82" s="122">
        <f t="shared" si="20"/>
        <v>5.0800000000000003E-3</v>
      </c>
      <c r="E82" s="125">
        <v>5.0800000000000003E-3</v>
      </c>
      <c r="F82" s="125"/>
      <c r="G82" s="122">
        <f t="shared" si="24"/>
        <v>0</v>
      </c>
      <c r="H82" s="125"/>
      <c r="I82" s="128"/>
      <c r="J82" s="122">
        <f t="shared" si="25"/>
        <v>0</v>
      </c>
      <c r="K82" s="133"/>
      <c r="L82" s="125"/>
      <c r="M82" s="95">
        <f t="shared" si="19"/>
        <v>0</v>
      </c>
      <c r="N82" s="95"/>
      <c r="O82" s="5"/>
      <c r="P82" s="75"/>
      <c r="Q82" s="78"/>
      <c r="R82" s="39"/>
      <c r="S82" s="53"/>
    </row>
    <row r="83" spans="2:19" x14ac:dyDescent="0.3">
      <c r="B83" s="5"/>
      <c r="C83" s="19" t="s">
        <v>14</v>
      </c>
      <c r="D83" s="122">
        <f t="shared" si="20"/>
        <v>5.1502300000000005</v>
      </c>
      <c r="E83" s="125">
        <f>SUM(E78:E82)</f>
        <v>5.1502300000000005</v>
      </c>
      <c r="F83" s="125">
        <f>SUM(F78:F82)</f>
        <v>0</v>
      </c>
      <c r="G83" s="122">
        <f t="shared" si="24"/>
        <v>20.145150000000001</v>
      </c>
      <c r="H83" s="125">
        <f>SUM(H78:H82)</f>
        <v>20.145150000000001</v>
      </c>
      <c r="I83" s="125">
        <f>SUM(I78:I82)</f>
        <v>0</v>
      </c>
      <c r="J83" s="122">
        <f t="shared" si="25"/>
        <v>0.39515</v>
      </c>
      <c r="K83" s="125">
        <f>SUM(K78:K82)</f>
        <v>0.39515</v>
      </c>
      <c r="L83" s="125">
        <f>SUM(L78:L82)</f>
        <v>0</v>
      </c>
      <c r="M83" s="95">
        <f t="shared" si="19"/>
        <v>7.6724728798519664</v>
      </c>
      <c r="N83" s="95"/>
      <c r="O83" s="5"/>
      <c r="P83" s="73"/>
      <c r="Q83" s="63"/>
      <c r="R83" s="39"/>
      <c r="S83" s="53"/>
    </row>
    <row r="84" spans="2:19" ht="72" x14ac:dyDescent="0.3">
      <c r="B84" s="7" t="s">
        <v>44</v>
      </c>
      <c r="C84" s="1" t="s">
        <v>45</v>
      </c>
      <c r="D84" s="122"/>
      <c r="E84" s="120"/>
      <c r="F84" s="120"/>
      <c r="G84" s="122"/>
      <c r="H84" s="122"/>
      <c r="I84" s="123"/>
      <c r="J84" s="122"/>
      <c r="K84" s="122"/>
      <c r="L84" s="122"/>
      <c r="M84" s="95"/>
      <c r="N84" s="95"/>
      <c r="O84" s="4"/>
      <c r="P84" s="72"/>
      <c r="Q84" s="62"/>
      <c r="R84" s="39"/>
      <c r="S84" s="53"/>
    </row>
    <row r="85" spans="2:19" ht="36" x14ac:dyDescent="0.25">
      <c r="B85" s="7"/>
      <c r="C85" s="89" t="s">
        <v>119</v>
      </c>
      <c r="D85" s="122">
        <f t="shared" si="20"/>
        <v>21.910080000000001</v>
      </c>
      <c r="E85" s="122">
        <v>21.910080000000001</v>
      </c>
      <c r="F85" s="120"/>
      <c r="G85" s="122">
        <f t="shared" si="24"/>
        <v>21.910080000000001</v>
      </c>
      <c r="H85" s="122">
        <v>21.910080000000001</v>
      </c>
      <c r="I85" s="123"/>
      <c r="J85" s="122">
        <f t="shared" si="25"/>
        <v>21.910080000000001</v>
      </c>
      <c r="K85" s="122">
        <v>21.910080000000001</v>
      </c>
      <c r="L85" s="122"/>
      <c r="M85" s="95">
        <f t="shared" ref="M85:M137" si="26">J85/D85%</f>
        <v>100</v>
      </c>
      <c r="N85" s="95">
        <v>100</v>
      </c>
      <c r="O85" s="4" t="s">
        <v>320</v>
      </c>
      <c r="P85" s="72" t="s">
        <v>120</v>
      </c>
      <c r="Q85" s="104" t="s">
        <v>123</v>
      </c>
      <c r="R85" s="39"/>
      <c r="S85" s="53"/>
    </row>
    <row r="86" spans="2:19" ht="35.4" customHeight="1" x14ac:dyDescent="0.25">
      <c r="B86" s="7"/>
      <c r="C86" s="89" t="s">
        <v>67</v>
      </c>
      <c r="D86" s="122">
        <f t="shared" si="20"/>
        <v>280.01558999999997</v>
      </c>
      <c r="E86" s="128">
        <v>280.01558999999997</v>
      </c>
      <c r="F86" s="122"/>
      <c r="G86" s="122">
        <f t="shared" si="24"/>
        <v>438.98892000000001</v>
      </c>
      <c r="H86" s="128">
        <v>438.98892000000001</v>
      </c>
      <c r="I86" s="125"/>
      <c r="J86" s="122">
        <f t="shared" si="25"/>
        <v>245.51672000000002</v>
      </c>
      <c r="K86" s="125">
        <f>96.92072+148.596</f>
        <v>245.51672000000002</v>
      </c>
      <c r="L86" s="125"/>
      <c r="M86" s="149">
        <f>(J86+J87)/D86%</f>
        <v>97.399612642996075</v>
      </c>
      <c r="N86" s="112">
        <v>100</v>
      </c>
      <c r="O86" s="151" t="s">
        <v>321</v>
      </c>
      <c r="P86" s="165" t="s">
        <v>68</v>
      </c>
      <c r="Q86" s="167" t="s">
        <v>122</v>
      </c>
      <c r="R86" s="169" t="s">
        <v>285</v>
      </c>
      <c r="S86" s="53"/>
    </row>
    <row r="87" spans="2:19" ht="72" x14ac:dyDescent="0.25">
      <c r="B87" s="7"/>
      <c r="C87" s="89" t="s">
        <v>121</v>
      </c>
      <c r="D87" s="122">
        <f t="shared" si="20"/>
        <v>0</v>
      </c>
      <c r="E87" s="125"/>
      <c r="F87" s="122"/>
      <c r="G87" s="122">
        <f t="shared" si="24"/>
        <v>0</v>
      </c>
      <c r="H87" s="128"/>
      <c r="I87" s="125"/>
      <c r="J87" s="122">
        <f t="shared" si="25"/>
        <v>27.217379999999999</v>
      </c>
      <c r="K87" s="125">
        <v>27.217379999999999</v>
      </c>
      <c r="L87" s="125"/>
      <c r="M87" s="150"/>
      <c r="N87" s="113"/>
      <c r="O87" s="152"/>
      <c r="P87" s="166"/>
      <c r="Q87" s="168"/>
      <c r="R87" s="170"/>
      <c r="S87" s="53"/>
    </row>
    <row r="88" spans="2:19" ht="12" x14ac:dyDescent="0.25">
      <c r="B88" s="7"/>
      <c r="C88" s="9"/>
      <c r="D88" s="122">
        <f t="shared" si="20"/>
        <v>0.98595999999999995</v>
      </c>
      <c r="E88" s="125">
        <v>0.98595999999999995</v>
      </c>
      <c r="F88" s="122"/>
      <c r="G88" s="122">
        <f t="shared" ref="G88" si="27">H88+I88</f>
        <v>0</v>
      </c>
      <c r="H88" s="128"/>
      <c r="I88" s="125"/>
      <c r="J88" s="122">
        <f t="shared" ref="J88" si="28">K88+L88</f>
        <v>0</v>
      </c>
      <c r="K88" s="125"/>
      <c r="L88" s="125"/>
      <c r="M88" s="95">
        <f t="shared" ref="M88" si="29">J88/D88%</f>
        <v>0</v>
      </c>
      <c r="N88" s="95"/>
      <c r="O88" s="80"/>
      <c r="P88" s="77"/>
      <c r="Q88" s="59"/>
      <c r="R88" s="39"/>
      <c r="S88" s="53"/>
    </row>
    <row r="89" spans="2:19" x14ac:dyDescent="0.3">
      <c r="B89" s="7"/>
      <c r="C89" s="1" t="s">
        <v>14</v>
      </c>
      <c r="D89" s="122">
        <f t="shared" si="20"/>
        <v>302.91162999999995</v>
      </c>
      <c r="E89" s="122">
        <f>SUM(E85:E88)</f>
        <v>302.91162999999995</v>
      </c>
      <c r="F89" s="122">
        <f>SUM(F85:F88)</f>
        <v>0</v>
      </c>
      <c r="G89" s="122">
        <f t="shared" si="24"/>
        <v>460.899</v>
      </c>
      <c r="H89" s="122">
        <f>SUM(H85:H88)</f>
        <v>460.899</v>
      </c>
      <c r="I89" s="122">
        <f>SUM(I85:I88)</f>
        <v>0</v>
      </c>
      <c r="J89" s="122">
        <f t="shared" si="25"/>
        <v>294.64418000000001</v>
      </c>
      <c r="K89" s="122">
        <f>SUM(K85:K88)</f>
        <v>294.64418000000001</v>
      </c>
      <c r="L89" s="122">
        <f>SUM(L85:L88)</f>
        <v>0</v>
      </c>
      <c r="M89" s="95">
        <f t="shared" si="26"/>
        <v>97.270672638089209</v>
      </c>
      <c r="N89" s="95"/>
      <c r="O89" s="7"/>
      <c r="P89" s="24"/>
      <c r="Q89" s="67"/>
      <c r="R89" s="39"/>
      <c r="S89" s="53"/>
    </row>
    <row r="90" spans="2:19" hidden="1" x14ac:dyDescent="0.3">
      <c r="B90" s="7"/>
      <c r="C90" s="1"/>
      <c r="D90" s="122"/>
      <c r="E90" s="122"/>
      <c r="F90" s="122"/>
      <c r="G90" s="122"/>
      <c r="H90" s="122"/>
      <c r="I90" s="122"/>
      <c r="J90" s="122"/>
      <c r="K90" s="122"/>
      <c r="L90" s="122"/>
      <c r="M90" s="95" t="e">
        <f t="shared" si="26"/>
        <v>#DIV/0!</v>
      </c>
      <c r="N90" s="95"/>
      <c r="O90" s="7"/>
      <c r="P90" s="24"/>
      <c r="Q90" s="67"/>
      <c r="R90" s="39"/>
      <c r="S90" s="53"/>
    </row>
    <row r="91" spans="2:19" ht="36" hidden="1" x14ac:dyDescent="0.3">
      <c r="B91" s="25" t="s">
        <v>46</v>
      </c>
      <c r="C91" s="1" t="s">
        <v>47</v>
      </c>
      <c r="D91" s="122"/>
      <c r="E91" s="122"/>
      <c r="F91" s="122"/>
      <c r="G91" s="122"/>
      <c r="H91" s="122"/>
      <c r="I91" s="122"/>
      <c r="J91" s="122"/>
      <c r="K91" s="122"/>
      <c r="L91" s="122"/>
      <c r="M91" s="95" t="e">
        <f t="shared" si="26"/>
        <v>#DIV/0!</v>
      </c>
      <c r="N91" s="95"/>
      <c r="O91" s="7"/>
      <c r="P91" s="24"/>
      <c r="Q91" s="67"/>
      <c r="R91" s="39"/>
      <c r="S91" s="53"/>
    </row>
    <row r="92" spans="2:19" ht="12" hidden="1" x14ac:dyDescent="0.25">
      <c r="B92" s="7"/>
      <c r="C92" s="51"/>
      <c r="D92" s="122"/>
      <c r="E92" s="122"/>
      <c r="F92" s="122"/>
      <c r="G92" s="122"/>
      <c r="H92" s="122"/>
      <c r="I92" s="122"/>
      <c r="J92" s="122"/>
      <c r="K92" s="122"/>
      <c r="L92" s="122"/>
      <c r="M92" s="95" t="e">
        <f t="shared" si="26"/>
        <v>#DIV/0!</v>
      </c>
      <c r="N92" s="95"/>
      <c r="O92" s="5"/>
      <c r="P92" s="73"/>
      <c r="Q92" s="64"/>
      <c r="R92" s="39"/>
      <c r="S92" s="53"/>
    </row>
    <row r="93" spans="2:19" ht="27.6" x14ac:dyDescent="0.25">
      <c r="B93" s="97" t="s">
        <v>206</v>
      </c>
      <c r="C93" s="96" t="s">
        <v>207</v>
      </c>
      <c r="D93" s="122"/>
      <c r="E93" s="122"/>
      <c r="F93" s="122"/>
      <c r="G93" s="122"/>
      <c r="H93" s="122"/>
      <c r="I93" s="122"/>
      <c r="J93" s="122"/>
      <c r="K93" s="122"/>
      <c r="L93" s="122"/>
      <c r="M93" s="95"/>
      <c r="N93" s="95"/>
      <c r="O93" s="5"/>
      <c r="P93" s="73"/>
      <c r="Q93" s="64"/>
      <c r="R93" s="39"/>
      <c r="S93" s="53"/>
    </row>
    <row r="94" spans="2:19" ht="36" x14ac:dyDescent="0.25">
      <c r="B94" s="7"/>
      <c r="C94" s="104" t="s">
        <v>208</v>
      </c>
      <c r="D94" s="122">
        <f t="shared" ref="D94" si="30">E94+F94</f>
        <v>6.8377499999999998</v>
      </c>
      <c r="E94" s="122">
        <v>6.8377499999999998</v>
      </c>
      <c r="F94" s="122"/>
      <c r="G94" s="122">
        <f t="shared" ref="G94" si="31">H94+I94</f>
        <v>6.8377499999999998</v>
      </c>
      <c r="H94" s="128">
        <v>6.8377499999999998</v>
      </c>
      <c r="I94" s="125"/>
      <c r="J94" s="122">
        <f t="shared" ref="J94" si="32">K94+L94</f>
        <v>6.8377499999999998</v>
      </c>
      <c r="K94" s="122">
        <v>6.8377499999999998</v>
      </c>
      <c r="L94" s="122"/>
      <c r="M94" s="95">
        <f t="shared" ref="M94:M97" si="33">J94/D94%</f>
        <v>100</v>
      </c>
      <c r="N94" s="95">
        <v>100</v>
      </c>
      <c r="O94" s="5" t="s">
        <v>290</v>
      </c>
      <c r="P94" s="73" t="s">
        <v>209</v>
      </c>
      <c r="Q94" s="64" t="s">
        <v>210</v>
      </c>
      <c r="R94" s="39"/>
      <c r="S94" s="53"/>
    </row>
    <row r="95" spans="2:19" ht="96" x14ac:dyDescent="0.25">
      <c r="B95" s="7"/>
      <c r="C95" s="51" t="s">
        <v>288</v>
      </c>
      <c r="D95" s="122">
        <f t="shared" ref="D95" si="34">E95+F95</f>
        <v>62.932690000000001</v>
      </c>
      <c r="E95" s="128">
        <v>62.932690000000001</v>
      </c>
      <c r="F95" s="122"/>
      <c r="G95" s="122">
        <f t="shared" ref="G95" si="35">H95+I95</f>
        <v>62.932690000000001</v>
      </c>
      <c r="H95" s="128">
        <v>62.932690000000001</v>
      </c>
      <c r="I95" s="125"/>
      <c r="J95" s="122">
        <f t="shared" ref="J95" si="36">K95+L95</f>
        <v>0</v>
      </c>
      <c r="K95" s="122"/>
      <c r="L95" s="122"/>
      <c r="M95" s="95">
        <f t="shared" si="33"/>
        <v>0</v>
      </c>
      <c r="N95" s="95">
        <v>100</v>
      </c>
      <c r="O95" s="5" t="s">
        <v>289</v>
      </c>
      <c r="P95" s="73" t="s">
        <v>286</v>
      </c>
      <c r="Q95" s="9" t="s">
        <v>287</v>
      </c>
      <c r="R95" s="39"/>
      <c r="S95" s="108" t="s">
        <v>363</v>
      </c>
    </row>
    <row r="96" spans="2:19" ht="12" x14ac:dyDescent="0.25">
      <c r="B96" s="7"/>
      <c r="C96" s="51"/>
      <c r="D96" s="122"/>
      <c r="E96" s="122">
        <v>0.23956</v>
      </c>
      <c r="F96" s="122"/>
      <c r="G96" s="122"/>
      <c r="H96" s="122"/>
      <c r="I96" s="122"/>
      <c r="J96" s="122"/>
      <c r="K96" s="122"/>
      <c r="L96" s="122"/>
      <c r="M96" s="95"/>
      <c r="N96" s="95"/>
      <c r="O96" s="5"/>
      <c r="P96" s="73"/>
      <c r="Q96" s="64"/>
      <c r="R96" s="39"/>
      <c r="S96" s="53"/>
    </row>
    <row r="97" spans="2:19" ht="12" x14ac:dyDescent="0.25">
      <c r="B97" s="7"/>
      <c r="C97" s="1" t="s">
        <v>14</v>
      </c>
      <c r="D97" s="122">
        <f>SUM(D94:D96)</f>
        <v>69.770440000000008</v>
      </c>
      <c r="E97" s="122">
        <f t="shared" ref="E97:L97" si="37">SUM(E94:E96)</f>
        <v>70.010000000000005</v>
      </c>
      <c r="F97" s="122">
        <f t="shared" si="37"/>
        <v>0</v>
      </c>
      <c r="G97" s="122">
        <f t="shared" si="37"/>
        <v>69.770440000000008</v>
      </c>
      <c r="H97" s="122">
        <f t="shared" si="37"/>
        <v>69.770440000000008</v>
      </c>
      <c r="I97" s="122">
        <f t="shared" si="37"/>
        <v>0</v>
      </c>
      <c r="J97" s="122">
        <f t="shared" si="37"/>
        <v>6.8377499999999998</v>
      </c>
      <c r="K97" s="122">
        <f t="shared" si="37"/>
        <v>6.8377499999999998</v>
      </c>
      <c r="L97" s="122">
        <f t="shared" si="37"/>
        <v>0</v>
      </c>
      <c r="M97" s="95">
        <f t="shared" si="33"/>
        <v>9.8003538461273845</v>
      </c>
      <c r="N97" s="95"/>
      <c r="O97" s="5"/>
      <c r="P97" s="73"/>
      <c r="Q97" s="64"/>
      <c r="R97" s="39"/>
      <c r="S97" s="53"/>
    </row>
    <row r="98" spans="2:19" ht="28.8" customHeight="1" x14ac:dyDescent="0.3">
      <c r="B98" s="7" t="s">
        <v>48</v>
      </c>
      <c r="C98" s="1" t="s">
        <v>49</v>
      </c>
      <c r="D98" s="122"/>
      <c r="E98" s="120"/>
      <c r="F98" s="120"/>
      <c r="G98" s="122"/>
      <c r="H98" s="122"/>
      <c r="I98" s="123"/>
      <c r="J98" s="122"/>
      <c r="K98" s="122"/>
      <c r="L98" s="122"/>
      <c r="M98" s="95"/>
      <c r="N98" s="95"/>
      <c r="O98" s="4"/>
      <c r="P98" s="72"/>
      <c r="Q98" s="62"/>
      <c r="R98" s="39"/>
      <c r="S98" s="53"/>
    </row>
    <row r="99" spans="2:19" ht="58.8" customHeight="1" x14ac:dyDescent="0.25">
      <c r="B99" s="5"/>
      <c r="C99" s="50" t="s">
        <v>147</v>
      </c>
      <c r="D99" s="122">
        <f t="shared" ref="D99:D144" si="38">E99+F99</f>
        <v>29.007480000000001</v>
      </c>
      <c r="E99" s="125">
        <v>13.587630000000001</v>
      </c>
      <c r="F99" s="134">
        <v>15.41985</v>
      </c>
      <c r="G99" s="122">
        <f t="shared" ref="G99:G144" si="39">H99+I99</f>
        <v>28.761430000000001</v>
      </c>
      <c r="H99" s="125">
        <v>13.34158</v>
      </c>
      <c r="I99" s="125">
        <v>15.41985</v>
      </c>
      <c r="J99" s="122">
        <f t="shared" ref="J99:J144" si="40">K99+L99</f>
        <v>28.761430000000001</v>
      </c>
      <c r="K99" s="125">
        <v>13.34158</v>
      </c>
      <c r="L99" s="125">
        <v>15.41985</v>
      </c>
      <c r="M99" s="95">
        <f t="shared" si="26"/>
        <v>99.15177050884806</v>
      </c>
      <c r="N99" s="112">
        <v>100</v>
      </c>
      <c r="O99" s="157" t="s">
        <v>294</v>
      </c>
      <c r="P99" s="153" t="s">
        <v>143</v>
      </c>
      <c r="Q99" s="155" t="s">
        <v>144</v>
      </c>
      <c r="R99" s="39" t="s">
        <v>291</v>
      </c>
      <c r="S99" s="53"/>
    </row>
    <row r="100" spans="2:19" ht="45.6" customHeight="1" x14ac:dyDescent="0.25">
      <c r="B100" s="5"/>
      <c r="C100" s="50" t="s">
        <v>146</v>
      </c>
      <c r="D100" s="122">
        <f t="shared" si="38"/>
        <v>15.91757</v>
      </c>
      <c r="E100" s="125">
        <v>6.2798400000000001</v>
      </c>
      <c r="F100" s="125">
        <v>9.6377299999999995</v>
      </c>
      <c r="G100" s="122">
        <f t="shared" si="39"/>
        <v>18.358309999999999</v>
      </c>
      <c r="H100" s="125">
        <f>6.27984+2.44074</f>
        <v>8.72058</v>
      </c>
      <c r="I100" s="125">
        <v>9.6377299999999995</v>
      </c>
      <c r="J100" s="122">
        <f t="shared" si="40"/>
        <v>15.91757</v>
      </c>
      <c r="K100" s="125">
        <v>6.2798400000000001</v>
      </c>
      <c r="L100" s="125">
        <v>9.6377299999999995</v>
      </c>
      <c r="M100" s="95">
        <f t="shared" si="26"/>
        <v>100</v>
      </c>
      <c r="N100" s="107">
        <v>100</v>
      </c>
      <c r="O100" s="187"/>
      <c r="P100" s="188"/>
      <c r="Q100" s="192"/>
      <c r="R100" s="39" t="s">
        <v>292</v>
      </c>
      <c r="S100" s="53"/>
    </row>
    <row r="101" spans="2:19" ht="56.4" customHeight="1" x14ac:dyDescent="0.25">
      <c r="B101" s="5"/>
      <c r="C101" s="88" t="s">
        <v>145</v>
      </c>
      <c r="D101" s="122">
        <f t="shared" si="38"/>
        <v>36.980460000000001</v>
      </c>
      <c r="E101" s="125">
        <v>17.813269999999999</v>
      </c>
      <c r="F101" s="125">
        <v>19.167190000000002</v>
      </c>
      <c r="G101" s="122">
        <f t="shared" si="39"/>
        <v>38.156100000000002</v>
      </c>
      <c r="H101" s="125">
        <f>17.81327+1.17564</f>
        <v>18.988910000000001</v>
      </c>
      <c r="I101" s="125">
        <v>19.167190000000002</v>
      </c>
      <c r="J101" s="122">
        <f t="shared" si="40"/>
        <v>36.980460000000001</v>
      </c>
      <c r="K101" s="125">
        <v>17.813269999999999</v>
      </c>
      <c r="L101" s="125">
        <v>19.167190000000002</v>
      </c>
      <c r="M101" s="95">
        <f t="shared" si="26"/>
        <v>100</v>
      </c>
      <c r="N101" s="107">
        <v>100</v>
      </c>
      <c r="O101" s="158"/>
      <c r="P101" s="154"/>
      <c r="Q101" s="156"/>
      <c r="R101" s="39" t="s">
        <v>293</v>
      </c>
      <c r="S101" s="101"/>
    </row>
    <row r="102" spans="2:19" ht="72" x14ac:dyDescent="0.25">
      <c r="B102" s="5"/>
      <c r="C102" s="50" t="s">
        <v>148</v>
      </c>
      <c r="D102" s="122">
        <f t="shared" si="38"/>
        <v>21.360130000000002</v>
      </c>
      <c r="E102" s="125">
        <v>1.7873300000000001</v>
      </c>
      <c r="F102" s="127">
        <v>19.572800000000001</v>
      </c>
      <c r="G102" s="122">
        <f t="shared" si="39"/>
        <v>21.360130000000002</v>
      </c>
      <c r="H102" s="125">
        <v>1.7873300000000001</v>
      </c>
      <c r="I102" s="125">
        <v>19.572800000000001</v>
      </c>
      <c r="J102" s="122">
        <f t="shared" si="40"/>
        <v>20.73424</v>
      </c>
      <c r="K102" s="125">
        <v>1.16144</v>
      </c>
      <c r="L102" s="125">
        <v>19.572800000000001</v>
      </c>
      <c r="M102" s="95">
        <f t="shared" si="26"/>
        <v>97.06982120427169</v>
      </c>
      <c r="N102" s="107">
        <v>100</v>
      </c>
      <c r="O102" s="157" t="s">
        <v>322</v>
      </c>
      <c r="P102" s="153" t="s">
        <v>149</v>
      </c>
      <c r="Q102" s="189" t="s">
        <v>150</v>
      </c>
      <c r="R102" s="39"/>
      <c r="S102" s="53"/>
    </row>
    <row r="103" spans="2:19" ht="60" x14ac:dyDescent="0.25">
      <c r="B103" s="5"/>
      <c r="C103" s="50" t="s">
        <v>151</v>
      </c>
      <c r="D103" s="122">
        <f t="shared" si="38"/>
        <v>18.12078</v>
      </c>
      <c r="E103" s="125">
        <v>8.4832000000000001</v>
      </c>
      <c r="F103" s="127">
        <v>9.6375799999999998</v>
      </c>
      <c r="G103" s="122">
        <f t="shared" si="39"/>
        <v>18.12078</v>
      </c>
      <c r="H103" s="135">
        <v>8.4832000000000001</v>
      </c>
      <c r="I103" s="125">
        <v>9.6375799999999998</v>
      </c>
      <c r="J103" s="122">
        <f>K103+L103</f>
        <v>18.34684</v>
      </c>
      <c r="K103" s="135">
        <f>0.74346+1.44785+6.51795</f>
        <v>8.7092600000000004</v>
      </c>
      <c r="L103" s="125">
        <v>9.6375799999999998</v>
      </c>
      <c r="M103" s="95">
        <f t="shared" si="26"/>
        <v>101.24751804282155</v>
      </c>
      <c r="N103" s="107">
        <v>100</v>
      </c>
      <c r="O103" s="187"/>
      <c r="P103" s="188"/>
      <c r="Q103" s="190"/>
      <c r="R103" s="39"/>
      <c r="S103" s="53"/>
    </row>
    <row r="104" spans="2:19" ht="72" x14ac:dyDescent="0.25">
      <c r="B104" s="5"/>
      <c r="C104" s="50" t="s">
        <v>152</v>
      </c>
      <c r="D104" s="122">
        <f t="shared" si="38"/>
        <v>17.50093</v>
      </c>
      <c r="E104" s="125">
        <v>7.8509500000000001</v>
      </c>
      <c r="F104" s="127">
        <v>9.6499799999999993</v>
      </c>
      <c r="G104" s="122">
        <f t="shared" si="39"/>
        <v>17.50093</v>
      </c>
      <c r="H104" s="135">
        <v>7.8509500000000001</v>
      </c>
      <c r="I104" s="125">
        <v>9.6499799999999993</v>
      </c>
      <c r="J104" s="122">
        <f>K104+L104</f>
        <v>17.280919999999998</v>
      </c>
      <c r="K104" s="135">
        <v>7.6309399999999998</v>
      </c>
      <c r="L104" s="125">
        <v>9.6499799999999993</v>
      </c>
      <c r="M104" s="95">
        <f t="shared" si="26"/>
        <v>98.742866807649634</v>
      </c>
      <c r="N104" s="107">
        <v>100</v>
      </c>
      <c r="O104" s="187"/>
      <c r="P104" s="188"/>
      <c r="Q104" s="190"/>
      <c r="R104" s="39"/>
      <c r="S104" s="53"/>
    </row>
    <row r="105" spans="2:19" ht="72" x14ac:dyDescent="0.25">
      <c r="B105" s="5"/>
      <c r="C105" s="50" t="s">
        <v>153</v>
      </c>
      <c r="D105" s="122">
        <f t="shared" si="38"/>
        <v>13.532273</v>
      </c>
      <c r="E105" s="125">
        <v>4.5467399999999998</v>
      </c>
      <c r="F105" s="125">
        <v>8.9855330000000002</v>
      </c>
      <c r="G105" s="122">
        <f t="shared" si="39"/>
        <v>13.50207</v>
      </c>
      <c r="H105" s="125">
        <v>4.5467399999999998</v>
      </c>
      <c r="I105" s="125">
        <v>8.95533</v>
      </c>
      <c r="J105" s="122">
        <f t="shared" ref="J105:J109" si="41">K105+L105</f>
        <v>12.410070000000001</v>
      </c>
      <c r="K105" s="125">
        <f>2.36062+1.09412</f>
        <v>3.4547400000000001</v>
      </c>
      <c r="L105" s="125">
        <v>8.95533</v>
      </c>
      <c r="M105" s="95">
        <f t="shared" si="26"/>
        <v>91.707209867847041</v>
      </c>
      <c r="N105" s="107">
        <v>100</v>
      </c>
      <c r="O105" s="187"/>
      <c r="P105" s="188"/>
      <c r="Q105" s="190"/>
      <c r="R105" s="39"/>
      <c r="S105" s="53"/>
    </row>
    <row r="106" spans="2:19" ht="72" x14ac:dyDescent="0.25">
      <c r="B106" s="5"/>
      <c r="C106" s="50" t="s">
        <v>353</v>
      </c>
      <c r="D106" s="122">
        <f t="shared" si="38"/>
        <v>17.182980000000001</v>
      </c>
      <c r="E106" s="125">
        <v>7.5272699999999997</v>
      </c>
      <c r="F106" s="127">
        <v>9.6557099999999991</v>
      </c>
      <c r="G106" s="122">
        <f t="shared" si="39"/>
        <v>17.182980000000001</v>
      </c>
      <c r="H106" s="125">
        <v>7.5272699999999997</v>
      </c>
      <c r="I106" s="125">
        <v>9.6557099999999991</v>
      </c>
      <c r="J106" s="122">
        <f t="shared" si="41"/>
        <v>16.475969999999997</v>
      </c>
      <c r="K106" s="125">
        <f>4.00911+2.81115</f>
        <v>6.8202599999999993</v>
      </c>
      <c r="L106" s="125">
        <v>9.6557099999999991</v>
      </c>
      <c r="M106" s="95">
        <f t="shared" si="26"/>
        <v>95.885405209108058</v>
      </c>
      <c r="N106" s="107">
        <v>100</v>
      </c>
      <c r="O106" s="187"/>
      <c r="P106" s="188"/>
      <c r="Q106" s="190"/>
      <c r="R106" s="39"/>
      <c r="S106" s="53"/>
    </row>
    <row r="107" spans="2:19" ht="97.2" customHeight="1" x14ac:dyDescent="0.25">
      <c r="B107" s="5"/>
      <c r="C107" s="88" t="s">
        <v>178</v>
      </c>
      <c r="D107" s="122">
        <f t="shared" si="38"/>
        <v>9.9242799999999995</v>
      </c>
      <c r="E107" s="125">
        <v>9.9242799999999995</v>
      </c>
      <c r="F107" s="127"/>
      <c r="G107" s="122">
        <f t="shared" si="39"/>
        <v>17.944789999999998</v>
      </c>
      <c r="H107" s="125">
        <v>8.3036899999999996</v>
      </c>
      <c r="I107" s="125">
        <v>9.6410999999999998</v>
      </c>
      <c r="J107" s="122">
        <f t="shared" si="41"/>
        <v>2.9590399999999999</v>
      </c>
      <c r="K107" s="125">
        <f>0.80739+2.15165</f>
        <v>2.9590399999999999</v>
      </c>
      <c r="L107" s="125"/>
      <c r="M107" s="95">
        <f t="shared" si="26"/>
        <v>29.816168024279847</v>
      </c>
      <c r="N107" s="107">
        <v>100</v>
      </c>
      <c r="O107" s="158"/>
      <c r="P107" s="154"/>
      <c r="Q107" s="191"/>
      <c r="R107" s="39" t="s">
        <v>333</v>
      </c>
      <c r="S107" s="53"/>
    </row>
    <row r="108" spans="2:19" ht="48" x14ac:dyDescent="0.25">
      <c r="B108" s="5"/>
      <c r="C108" s="50" t="s">
        <v>181</v>
      </c>
      <c r="D108" s="122">
        <f t="shared" si="38"/>
        <v>24.63457</v>
      </c>
      <c r="E108" s="125">
        <v>9.2565299999999997</v>
      </c>
      <c r="F108" s="127">
        <v>15.37804</v>
      </c>
      <c r="G108" s="122">
        <f t="shared" si="39"/>
        <v>31.098190000000002</v>
      </c>
      <c r="H108" s="125">
        <v>15.72015</v>
      </c>
      <c r="I108" s="125">
        <v>15.37804</v>
      </c>
      <c r="J108" s="122">
        <f t="shared" si="41"/>
        <v>24.63457</v>
      </c>
      <c r="K108" s="125">
        <v>9.2565299999999997</v>
      </c>
      <c r="L108" s="125">
        <v>15.37804</v>
      </c>
      <c r="M108" s="95">
        <f t="shared" si="26"/>
        <v>100</v>
      </c>
      <c r="N108" s="107">
        <v>100</v>
      </c>
      <c r="O108" s="157" t="s">
        <v>334</v>
      </c>
      <c r="P108" s="153" t="s">
        <v>179</v>
      </c>
      <c r="Q108" s="155" t="s">
        <v>180</v>
      </c>
      <c r="R108" s="39"/>
      <c r="S108" s="53"/>
    </row>
    <row r="109" spans="2:19" ht="60" x14ac:dyDescent="0.25">
      <c r="B109" s="5"/>
      <c r="C109" s="50" t="s">
        <v>182</v>
      </c>
      <c r="D109" s="122">
        <f t="shared" si="38"/>
        <v>36.36515</v>
      </c>
      <c r="E109" s="125">
        <v>17.14648</v>
      </c>
      <c r="F109" s="127">
        <v>19.218669999999999</v>
      </c>
      <c r="G109" s="122">
        <f t="shared" si="39"/>
        <v>39.066450000000003</v>
      </c>
      <c r="H109" s="125">
        <f>19.84778</f>
        <v>19.84778</v>
      </c>
      <c r="I109" s="125">
        <v>19.218669999999999</v>
      </c>
      <c r="J109" s="122">
        <f t="shared" si="41"/>
        <v>36.36515</v>
      </c>
      <c r="K109" s="125">
        <v>17.14648</v>
      </c>
      <c r="L109" s="125">
        <v>19.218669999999999</v>
      </c>
      <c r="M109" s="95">
        <f t="shared" si="26"/>
        <v>100</v>
      </c>
      <c r="N109" s="107">
        <v>100</v>
      </c>
      <c r="O109" s="158"/>
      <c r="P109" s="154"/>
      <c r="Q109" s="156"/>
      <c r="R109" s="39"/>
      <c r="S109" s="101"/>
    </row>
    <row r="110" spans="2:19" ht="24" x14ac:dyDescent="0.25">
      <c r="B110" s="5"/>
      <c r="C110" s="50" t="s">
        <v>340</v>
      </c>
      <c r="D110" s="122"/>
      <c r="E110" s="125"/>
      <c r="F110" s="127">
        <v>2.2260900000000001</v>
      </c>
      <c r="G110" s="122"/>
      <c r="H110" s="125"/>
      <c r="I110" s="125"/>
      <c r="J110" s="122"/>
      <c r="K110" s="125"/>
      <c r="L110" s="125"/>
      <c r="M110" s="95"/>
      <c r="N110" s="113"/>
      <c r="O110" s="109"/>
      <c r="P110" s="110"/>
      <c r="Q110" s="146"/>
      <c r="R110" s="39"/>
      <c r="S110" s="101"/>
    </row>
    <row r="111" spans="2:19" ht="12" x14ac:dyDescent="0.25">
      <c r="B111" s="5"/>
      <c r="C111" s="52"/>
      <c r="D111" s="122"/>
      <c r="E111" s="125">
        <v>12.399100000000001</v>
      </c>
      <c r="F111" s="127"/>
      <c r="G111" s="122"/>
      <c r="H111" s="125"/>
      <c r="I111" s="127"/>
      <c r="J111" s="122"/>
      <c r="K111" s="125"/>
      <c r="L111" s="125"/>
      <c r="M111" s="95"/>
      <c r="N111" s="95"/>
      <c r="O111" s="5"/>
      <c r="P111" s="84"/>
      <c r="Q111" s="79"/>
      <c r="R111" s="39"/>
      <c r="S111" s="53"/>
    </row>
    <row r="112" spans="2:19" x14ac:dyDescent="0.3">
      <c r="B112" s="7"/>
      <c r="C112" s="1" t="s">
        <v>14</v>
      </c>
      <c r="D112" s="122">
        <f t="shared" si="38"/>
        <v>242.75269299999997</v>
      </c>
      <c r="E112" s="122">
        <f>SUM(E99:E109)</f>
        <v>104.20351999999998</v>
      </c>
      <c r="F112" s="122">
        <f>SUM(F99:F110)</f>
        <v>138.549173</v>
      </c>
      <c r="G112" s="122">
        <f t="shared" si="39"/>
        <v>261.05215999999996</v>
      </c>
      <c r="H112" s="122">
        <f>SUM(H99:H109)</f>
        <v>115.11818</v>
      </c>
      <c r="I112" s="122">
        <f>SUM(I99:I109)</f>
        <v>145.93397999999999</v>
      </c>
      <c r="J112" s="122">
        <f t="shared" si="40"/>
        <v>230.86626000000001</v>
      </c>
      <c r="K112" s="122">
        <f>SUM(K99:K109)</f>
        <v>94.57338</v>
      </c>
      <c r="L112" s="122">
        <f>SUM(L99:L109)</f>
        <v>136.29288</v>
      </c>
      <c r="M112" s="95">
        <f t="shared" si="26"/>
        <v>95.10348047920526</v>
      </c>
      <c r="N112" s="95"/>
      <c r="O112" s="5"/>
      <c r="P112" s="73"/>
      <c r="Q112" s="68"/>
      <c r="R112" s="40"/>
      <c r="S112" s="53"/>
    </row>
    <row r="113" spans="2:19" ht="36.6" x14ac:dyDescent="0.3">
      <c r="B113" s="7" t="s">
        <v>50</v>
      </c>
      <c r="C113" s="10" t="s">
        <v>51</v>
      </c>
      <c r="D113" s="122"/>
      <c r="E113" s="120"/>
      <c r="F113" s="120"/>
      <c r="G113" s="122"/>
      <c r="H113" s="122"/>
      <c r="I113" s="123"/>
      <c r="J113" s="122"/>
      <c r="K113" s="122"/>
      <c r="L113" s="122"/>
      <c r="M113" s="95"/>
      <c r="N113" s="95"/>
      <c r="O113" s="4"/>
      <c r="P113" s="72"/>
      <c r="Q113" s="62"/>
      <c r="R113" s="39"/>
      <c r="S113" s="53"/>
    </row>
    <row r="114" spans="2:19" ht="96" x14ac:dyDescent="0.25">
      <c r="B114" s="5"/>
      <c r="C114" s="50" t="s">
        <v>107</v>
      </c>
      <c r="D114" s="122">
        <f t="shared" si="38"/>
        <v>186.12</v>
      </c>
      <c r="E114" s="126">
        <v>186.12</v>
      </c>
      <c r="F114" s="136"/>
      <c r="G114" s="122">
        <f t="shared" si="39"/>
        <v>786.12</v>
      </c>
      <c r="H114" s="126">
        <v>786.12</v>
      </c>
      <c r="I114" s="126"/>
      <c r="J114" s="122">
        <f t="shared" si="40"/>
        <v>126.66800000000001</v>
      </c>
      <c r="K114" s="126">
        <f>65.51+61.158</f>
        <v>126.66800000000001</v>
      </c>
      <c r="L114" s="125"/>
      <c r="M114" s="95">
        <f t="shared" si="26"/>
        <v>68.057167418869554</v>
      </c>
      <c r="N114" s="95"/>
      <c r="O114" s="27" t="s">
        <v>296</v>
      </c>
      <c r="P114" s="14" t="s">
        <v>109</v>
      </c>
      <c r="Q114" s="88" t="s">
        <v>108</v>
      </c>
      <c r="R114" s="39"/>
      <c r="S114" s="53"/>
    </row>
    <row r="115" spans="2:19" ht="84" x14ac:dyDescent="0.25">
      <c r="B115" s="5"/>
      <c r="C115" s="50" t="s">
        <v>110</v>
      </c>
      <c r="D115" s="122">
        <f t="shared" si="38"/>
        <v>66.88</v>
      </c>
      <c r="E115" s="122">
        <v>66.88</v>
      </c>
      <c r="F115" s="122"/>
      <c r="G115" s="122">
        <f t="shared" si="39"/>
        <v>224.92</v>
      </c>
      <c r="H115" s="122">
        <v>224.92</v>
      </c>
      <c r="I115" s="126"/>
      <c r="J115" s="122">
        <f t="shared" si="40"/>
        <v>41.468000000000004</v>
      </c>
      <c r="K115" s="126">
        <f>17.356+24.112</f>
        <v>41.468000000000004</v>
      </c>
      <c r="L115" s="125"/>
      <c r="M115" s="95">
        <f t="shared" si="26"/>
        <v>62.003588516746419</v>
      </c>
      <c r="N115" s="95"/>
      <c r="O115" s="85" t="s">
        <v>295</v>
      </c>
      <c r="P115" s="14" t="s">
        <v>111</v>
      </c>
      <c r="Q115" s="88" t="s">
        <v>108</v>
      </c>
      <c r="R115" s="39"/>
      <c r="S115" s="53"/>
    </row>
    <row r="116" spans="2:19" ht="156" customHeight="1" x14ac:dyDescent="0.25">
      <c r="B116" s="5"/>
      <c r="C116" s="23" t="s">
        <v>354</v>
      </c>
      <c r="D116" s="122">
        <f t="shared" si="38"/>
        <v>173.48298</v>
      </c>
      <c r="E116" s="126">
        <v>173.48298</v>
      </c>
      <c r="F116" s="122"/>
      <c r="G116" s="122">
        <f t="shared" si="39"/>
        <v>173.48298</v>
      </c>
      <c r="H116" s="126">
        <v>173.48298</v>
      </c>
      <c r="I116" s="126"/>
      <c r="J116" s="122">
        <f t="shared" si="40"/>
        <v>173.48298</v>
      </c>
      <c r="K116" s="126">
        <v>173.48298</v>
      </c>
      <c r="L116" s="125"/>
      <c r="M116" s="95">
        <f t="shared" si="26"/>
        <v>100</v>
      </c>
      <c r="N116" s="95"/>
      <c r="O116" s="85" t="s">
        <v>314</v>
      </c>
      <c r="P116" s="14"/>
      <c r="Q116" s="94" t="s">
        <v>313</v>
      </c>
      <c r="R116" s="39"/>
      <c r="S116" s="53"/>
    </row>
    <row r="117" spans="2:19" x14ac:dyDescent="0.3">
      <c r="B117" s="7"/>
      <c r="C117" s="19" t="s">
        <v>14</v>
      </c>
      <c r="D117" s="122">
        <f t="shared" si="38"/>
        <v>426.48298</v>
      </c>
      <c r="E117" s="137">
        <f>SUM(E114:E116)</f>
        <v>426.48298</v>
      </c>
      <c r="F117" s="137">
        <f>SUM(F114:F116)</f>
        <v>0</v>
      </c>
      <c r="G117" s="122">
        <f t="shared" si="39"/>
        <v>1184.52298</v>
      </c>
      <c r="H117" s="137">
        <f>SUM(H114:H116)</f>
        <v>1184.52298</v>
      </c>
      <c r="I117" s="137">
        <f>SUM(I114:I116)</f>
        <v>0</v>
      </c>
      <c r="J117" s="122">
        <f t="shared" si="40"/>
        <v>341.61898000000002</v>
      </c>
      <c r="K117" s="137">
        <f>SUM(K114:K116)</f>
        <v>341.61898000000002</v>
      </c>
      <c r="L117" s="137">
        <f>SUM(L114:L116)</f>
        <v>0</v>
      </c>
      <c r="M117" s="95">
        <f t="shared" si="26"/>
        <v>80.10143335614471</v>
      </c>
      <c r="N117" s="95"/>
      <c r="O117" s="5"/>
      <c r="P117" s="73"/>
      <c r="Q117" s="63"/>
      <c r="R117" s="39"/>
      <c r="S117" s="53"/>
    </row>
    <row r="118" spans="2:19" ht="36" x14ac:dyDescent="0.3">
      <c r="B118" s="7" t="s">
        <v>52</v>
      </c>
      <c r="C118" s="1" t="s">
        <v>53</v>
      </c>
      <c r="D118" s="122"/>
      <c r="E118" s="120"/>
      <c r="F118" s="120"/>
      <c r="G118" s="122"/>
      <c r="H118" s="122"/>
      <c r="I118" s="123"/>
      <c r="J118" s="122"/>
      <c r="K118" s="122"/>
      <c r="L118" s="122"/>
      <c r="M118" s="95"/>
      <c r="N118" s="95"/>
      <c r="O118" s="4"/>
      <c r="P118" s="72"/>
      <c r="Q118" s="62"/>
      <c r="R118" s="39"/>
      <c r="S118" s="53"/>
    </row>
    <row r="119" spans="2:19" ht="72" x14ac:dyDescent="0.25">
      <c r="B119" s="28"/>
      <c r="C119" s="89" t="s">
        <v>355</v>
      </c>
      <c r="D119" s="122">
        <f t="shared" si="38"/>
        <v>240.57276999999999</v>
      </c>
      <c r="E119" s="137">
        <v>90.572770000000006</v>
      </c>
      <c r="F119" s="137">
        <v>150</v>
      </c>
      <c r="G119" s="122">
        <f t="shared" si="39"/>
        <v>413.07376999999997</v>
      </c>
      <c r="H119" s="137">
        <v>90.572770000000006</v>
      </c>
      <c r="I119" s="133">
        <v>322.50099999999998</v>
      </c>
      <c r="J119" s="122">
        <f t="shared" si="40"/>
        <v>126.44875</v>
      </c>
      <c r="K119" s="133"/>
      <c r="L119" s="133">
        <v>126.44875</v>
      </c>
      <c r="M119" s="95">
        <f t="shared" si="26"/>
        <v>52.561538864103369</v>
      </c>
      <c r="N119" s="95">
        <v>85</v>
      </c>
      <c r="O119" s="5" t="s">
        <v>315</v>
      </c>
      <c r="P119" s="84" t="s">
        <v>113</v>
      </c>
      <c r="Q119" s="104" t="s">
        <v>112</v>
      </c>
      <c r="R119" s="40"/>
      <c r="S119" s="53"/>
    </row>
    <row r="120" spans="2:19" ht="60" x14ac:dyDescent="0.25">
      <c r="B120" s="7"/>
      <c r="C120" s="89" t="s">
        <v>114</v>
      </c>
      <c r="D120" s="122">
        <f t="shared" si="38"/>
        <v>22.48441</v>
      </c>
      <c r="E120" s="133">
        <v>22.48441</v>
      </c>
      <c r="F120" s="133"/>
      <c r="G120" s="122">
        <f t="shared" si="39"/>
        <v>22.48441</v>
      </c>
      <c r="H120" s="133">
        <v>22.48441</v>
      </c>
      <c r="I120" s="133"/>
      <c r="J120" s="122">
        <f t="shared" si="40"/>
        <v>22.48441</v>
      </c>
      <c r="K120" s="133">
        <v>22.48441</v>
      </c>
      <c r="L120" s="133"/>
      <c r="M120" s="95">
        <f t="shared" si="26"/>
        <v>100</v>
      </c>
      <c r="N120" s="95"/>
      <c r="O120" s="5" t="s">
        <v>78</v>
      </c>
      <c r="P120" s="84" t="s">
        <v>37</v>
      </c>
      <c r="Q120" s="104" t="s">
        <v>75</v>
      </c>
      <c r="R120" s="39"/>
      <c r="S120" s="53"/>
    </row>
    <row r="121" spans="2:19" ht="48.6" customHeight="1" x14ac:dyDescent="0.3">
      <c r="B121" s="7"/>
      <c r="C121" s="9" t="s">
        <v>297</v>
      </c>
      <c r="D121" s="122">
        <f t="shared" si="38"/>
        <v>10</v>
      </c>
      <c r="E121" s="133">
        <v>10</v>
      </c>
      <c r="F121" s="133"/>
      <c r="G121" s="122">
        <f t="shared" si="39"/>
        <v>70</v>
      </c>
      <c r="H121" s="133">
        <v>70</v>
      </c>
      <c r="I121" s="133"/>
      <c r="J121" s="122">
        <f t="shared" si="40"/>
        <v>0</v>
      </c>
      <c r="K121" s="133"/>
      <c r="L121" s="133"/>
      <c r="M121" s="95">
        <f t="shared" si="26"/>
        <v>0</v>
      </c>
      <c r="N121" s="95"/>
      <c r="O121" s="5" t="s">
        <v>263</v>
      </c>
      <c r="P121" s="84" t="s">
        <v>240</v>
      </c>
      <c r="Q121" s="60" t="s">
        <v>356</v>
      </c>
      <c r="R121" s="39"/>
      <c r="S121" s="53"/>
    </row>
    <row r="122" spans="2:19" x14ac:dyDescent="0.3">
      <c r="B122" s="7"/>
      <c r="C122" s="80" t="s">
        <v>14</v>
      </c>
      <c r="D122" s="121">
        <f t="shared" si="38"/>
        <v>273.05718000000002</v>
      </c>
      <c r="E122" s="138">
        <f>SUM(E119:E121)</f>
        <v>123.05718</v>
      </c>
      <c r="F122" s="138">
        <f>SUM(F119:F121)</f>
        <v>150</v>
      </c>
      <c r="G122" s="121">
        <f t="shared" si="39"/>
        <v>505.55817999999999</v>
      </c>
      <c r="H122" s="138">
        <f>SUM(H119:H121)</f>
        <v>183.05718000000002</v>
      </c>
      <c r="I122" s="138">
        <f>SUM(I119:I121)</f>
        <v>322.50099999999998</v>
      </c>
      <c r="J122" s="121">
        <f t="shared" si="40"/>
        <v>148.93316000000002</v>
      </c>
      <c r="K122" s="138">
        <f>SUM(K119:K121)</f>
        <v>22.48441</v>
      </c>
      <c r="L122" s="138">
        <f>SUM(L119:L121)</f>
        <v>126.44875</v>
      </c>
      <c r="M122" s="6">
        <f t="shared" si="26"/>
        <v>54.542847032991403</v>
      </c>
      <c r="N122" s="6"/>
      <c r="O122" s="5"/>
      <c r="P122" s="73"/>
      <c r="Q122" s="63"/>
      <c r="R122" s="39"/>
      <c r="S122" s="53"/>
    </row>
    <row r="123" spans="2:19" ht="48" hidden="1" x14ac:dyDescent="0.25">
      <c r="B123" s="7" t="s">
        <v>54</v>
      </c>
      <c r="C123" s="30" t="s">
        <v>55</v>
      </c>
      <c r="D123" s="121"/>
      <c r="E123" s="139"/>
      <c r="F123" s="139"/>
      <c r="G123" s="121"/>
      <c r="H123" s="139"/>
      <c r="I123" s="139"/>
      <c r="J123" s="121"/>
      <c r="K123" s="139"/>
      <c r="L123" s="139"/>
      <c r="M123" s="6"/>
      <c r="N123" s="6"/>
      <c r="O123" s="7"/>
      <c r="P123" s="18"/>
      <c r="Q123" s="69"/>
      <c r="R123" s="39"/>
      <c r="S123" s="53"/>
    </row>
    <row r="124" spans="2:19" ht="12" hidden="1" x14ac:dyDescent="0.25">
      <c r="B124" s="5"/>
      <c r="C124" s="26"/>
      <c r="D124" s="121">
        <f t="shared" si="38"/>
        <v>0</v>
      </c>
      <c r="E124" s="139"/>
      <c r="F124" s="139"/>
      <c r="G124" s="121">
        <f t="shared" si="39"/>
        <v>0</v>
      </c>
      <c r="H124" s="139"/>
      <c r="I124" s="139"/>
      <c r="J124" s="121">
        <f t="shared" si="40"/>
        <v>0</v>
      </c>
      <c r="K124" s="139"/>
      <c r="L124" s="139"/>
      <c r="M124" s="6" t="e">
        <f t="shared" si="26"/>
        <v>#DIV/0!</v>
      </c>
      <c r="N124" s="6"/>
      <c r="O124" s="5"/>
      <c r="P124" s="84"/>
      <c r="Q124" s="55"/>
      <c r="R124" s="39"/>
      <c r="S124" s="53"/>
    </row>
    <row r="125" spans="2:19" ht="12" hidden="1" x14ac:dyDescent="0.25">
      <c r="B125" s="7"/>
      <c r="C125" s="30"/>
      <c r="D125" s="121">
        <f t="shared" si="38"/>
        <v>0</v>
      </c>
      <c r="E125" s="139"/>
      <c r="F125" s="139"/>
      <c r="G125" s="121">
        <f t="shared" si="39"/>
        <v>0</v>
      </c>
      <c r="H125" s="139"/>
      <c r="I125" s="139"/>
      <c r="J125" s="121">
        <f t="shared" si="40"/>
        <v>0</v>
      </c>
      <c r="K125" s="139"/>
      <c r="L125" s="139"/>
      <c r="M125" s="6" t="e">
        <f t="shared" si="26"/>
        <v>#DIV/0!</v>
      </c>
      <c r="N125" s="6"/>
      <c r="O125" s="7"/>
      <c r="P125" s="18"/>
      <c r="Q125" s="69"/>
      <c r="R125" s="39"/>
      <c r="S125" s="53"/>
    </row>
    <row r="126" spans="2:19" ht="12" hidden="1" x14ac:dyDescent="0.25">
      <c r="B126" s="7"/>
      <c r="C126" s="30"/>
      <c r="D126" s="121"/>
      <c r="E126" s="139"/>
      <c r="F126" s="139"/>
      <c r="G126" s="121"/>
      <c r="H126" s="139"/>
      <c r="I126" s="139"/>
      <c r="J126" s="121"/>
      <c r="K126" s="139"/>
      <c r="L126" s="139"/>
      <c r="M126" s="6" t="e">
        <f t="shared" si="26"/>
        <v>#DIV/0!</v>
      </c>
      <c r="N126" s="6"/>
      <c r="O126" s="7"/>
      <c r="P126" s="18"/>
      <c r="Q126" s="69"/>
      <c r="R126" s="39"/>
      <c r="S126" s="53"/>
    </row>
    <row r="127" spans="2:19" ht="48" x14ac:dyDescent="0.3">
      <c r="B127" s="7" t="s">
        <v>56</v>
      </c>
      <c r="C127" s="10" t="s">
        <v>57</v>
      </c>
      <c r="D127" s="121"/>
      <c r="E127" s="119"/>
      <c r="F127" s="119"/>
      <c r="G127" s="121"/>
      <c r="H127" s="121"/>
      <c r="I127" s="140"/>
      <c r="J127" s="121"/>
      <c r="K127" s="121"/>
      <c r="L127" s="121"/>
      <c r="M127" s="6"/>
      <c r="N127" s="6"/>
      <c r="O127" s="4"/>
      <c r="P127" s="72"/>
      <c r="Q127" s="62"/>
      <c r="R127" s="39"/>
      <c r="S127" s="53"/>
    </row>
    <row r="128" spans="2:19" ht="108" x14ac:dyDescent="0.25">
      <c r="B128" s="5" t="s">
        <v>30</v>
      </c>
      <c r="C128" s="89" t="s">
        <v>357</v>
      </c>
      <c r="D128" s="122">
        <f t="shared" ref="D128:D133" si="42">E128+F128</f>
        <v>128.41847999999999</v>
      </c>
      <c r="E128" s="124">
        <v>50</v>
      </c>
      <c r="F128" s="124">
        <v>78.418480000000002</v>
      </c>
      <c r="G128" s="122">
        <f t="shared" ref="G128" si="43">H128+I128</f>
        <v>749.44111999999996</v>
      </c>
      <c r="H128" s="124">
        <f>8.032+102.71042-1.2293</f>
        <v>109.51312</v>
      </c>
      <c r="I128" s="124">
        <f>511.883+128.045</f>
        <v>639.928</v>
      </c>
      <c r="J128" s="122">
        <f t="shared" ref="J128:J133" si="44">K128+L128</f>
        <v>33.400820000000003</v>
      </c>
      <c r="K128" s="124"/>
      <c r="L128" s="125">
        <v>33.400820000000003</v>
      </c>
      <c r="M128" s="95">
        <f t="shared" ref="M128:M133" si="45">J128/D128%</f>
        <v>26.009356285793142</v>
      </c>
      <c r="N128" s="95">
        <v>100</v>
      </c>
      <c r="O128" s="85" t="s">
        <v>335</v>
      </c>
      <c r="P128" s="75" t="s">
        <v>128</v>
      </c>
      <c r="Q128" s="104" t="s">
        <v>129</v>
      </c>
      <c r="R128" s="39" t="s">
        <v>298</v>
      </c>
      <c r="S128" s="108" t="s">
        <v>363</v>
      </c>
    </row>
    <row r="129" spans="2:19" ht="60" x14ac:dyDescent="0.25">
      <c r="B129" s="7"/>
      <c r="C129" s="89" t="s">
        <v>130</v>
      </c>
      <c r="D129" s="122">
        <f t="shared" si="42"/>
        <v>350</v>
      </c>
      <c r="E129" s="124">
        <v>350</v>
      </c>
      <c r="F129" s="124"/>
      <c r="G129" s="122">
        <f>H129+I129</f>
        <v>427.81898999999999</v>
      </c>
      <c r="H129" s="124">
        <v>427.81898999999999</v>
      </c>
      <c r="I129" s="124"/>
      <c r="J129" s="122">
        <f t="shared" si="44"/>
        <v>46.22</v>
      </c>
      <c r="K129" s="124">
        <v>46.22</v>
      </c>
      <c r="L129" s="125"/>
      <c r="M129" s="95">
        <f t="shared" si="45"/>
        <v>13.205714285714285</v>
      </c>
      <c r="N129" s="95">
        <v>40</v>
      </c>
      <c r="O129" s="85" t="s">
        <v>131</v>
      </c>
      <c r="P129" s="75" t="s">
        <v>132</v>
      </c>
      <c r="Q129" s="104" t="s">
        <v>112</v>
      </c>
      <c r="R129" s="39"/>
      <c r="S129" s="53"/>
    </row>
    <row r="130" spans="2:19" ht="51" customHeight="1" x14ac:dyDescent="0.25">
      <c r="B130" s="7"/>
      <c r="C130" s="91" t="s">
        <v>134</v>
      </c>
      <c r="D130" s="122">
        <f t="shared" si="42"/>
        <v>100</v>
      </c>
      <c r="E130" s="125">
        <v>100</v>
      </c>
      <c r="F130" s="125"/>
      <c r="G130" s="122">
        <f>H130+I130</f>
        <v>179.87438</v>
      </c>
      <c r="H130" s="125">
        <v>179.87438</v>
      </c>
      <c r="I130" s="125"/>
      <c r="J130" s="122">
        <f t="shared" si="44"/>
        <v>52.858849999999997</v>
      </c>
      <c r="K130" s="125">
        <v>52.858849999999997</v>
      </c>
      <c r="L130" s="125"/>
      <c r="M130" s="95">
        <f t="shared" si="45"/>
        <v>52.858849999999997</v>
      </c>
      <c r="N130" s="95">
        <v>100</v>
      </c>
      <c r="O130" s="85" t="s">
        <v>136</v>
      </c>
      <c r="P130" s="86" t="s">
        <v>135</v>
      </c>
      <c r="Q130" s="104" t="s">
        <v>133</v>
      </c>
      <c r="R130" s="39"/>
      <c r="S130" s="53"/>
    </row>
    <row r="131" spans="2:19" ht="72" x14ac:dyDescent="0.3">
      <c r="B131" s="7"/>
      <c r="C131" s="92" t="s">
        <v>137</v>
      </c>
      <c r="D131" s="122">
        <f t="shared" si="42"/>
        <v>6.3241699999999996</v>
      </c>
      <c r="E131" s="125">
        <v>6.3241699999999996</v>
      </c>
      <c r="F131" s="125"/>
      <c r="G131" s="122">
        <f>H131+I131</f>
        <v>6.3241699999999996</v>
      </c>
      <c r="H131" s="125">
        <v>6.3241699999999996</v>
      </c>
      <c r="I131" s="125"/>
      <c r="J131" s="122">
        <f t="shared" si="44"/>
        <v>6.3241699999999996</v>
      </c>
      <c r="K131" s="125">
        <v>6.3241699999999996</v>
      </c>
      <c r="L131" s="125"/>
      <c r="M131" s="95">
        <f t="shared" si="45"/>
        <v>100</v>
      </c>
      <c r="N131" s="95"/>
      <c r="O131" s="5" t="s">
        <v>78</v>
      </c>
      <c r="P131" s="84" t="s">
        <v>37</v>
      </c>
      <c r="Q131" s="60" t="s">
        <v>138</v>
      </c>
      <c r="R131" s="39"/>
      <c r="S131" s="53"/>
    </row>
    <row r="132" spans="2:19" ht="132.6" x14ac:dyDescent="0.25">
      <c r="B132" s="7" t="s">
        <v>30</v>
      </c>
      <c r="C132" s="50" t="s">
        <v>139</v>
      </c>
      <c r="D132" s="122">
        <f t="shared" si="42"/>
        <v>1.5440700000000001</v>
      </c>
      <c r="E132" s="125">
        <v>1.5440700000000001</v>
      </c>
      <c r="F132" s="125"/>
      <c r="G132" s="122">
        <f>H132+I132</f>
        <v>0</v>
      </c>
      <c r="H132" s="125"/>
      <c r="I132" s="125"/>
      <c r="J132" s="122">
        <f t="shared" si="44"/>
        <v>1.5440700000000001</v>
      </c>
      <c r="K132" s="125">
        <v>1.5440700000000001</v>
      </c>
      <c r="L132" s="125"/>
      <c r="M132" s="95">
        <f t="shared" si="45"/>
        <v>100</v>
      </c>
      <c r="N132" s="95"/>
      <c r="O132" s="85"/>
      <c r="P132" s="102" t="s">
        <v>141</v>
      </c>
      <c r="Q132" s="88" t="s">
        <v>140</v>
      </c>
      <c r="R132" s="39"/>
      <c r="S132" s="53"/>
    </row>
    <row r="133" spans="2:19" ht="72" x14ac:dyDescent="0.3">
      <c r="B133" s="7"/>
      <c r="C133" s="89" t="s">
        <v>211</v>
      </c>
      <c r="D133" s="122">
        <f t="shared" si="42"/>
        <v>0.21</v>
      </c>
      <c r="E133" s="122">
        <v>0.21</v>
      </c>
      <c r="F133" s="125"/>
      <c r="G133" s="122">
        <f>H133+I133</f>
        <v>0.21</v>
      </c>
      <c r="H133" s="125">
        <v>0.21</v>
      </c>
      <c r="I133" s="125"/>
      <c r="J133" s="122">
        <f t="shared" si="44"/>
        <v>0.21</v>
      </c>
      <c r="K133" s="122">
        <v>0.21</v>
      </c>
      <c r="L133" s="121"/>
      <c r="M133" s="95">
        <f t="shared" si="45"/>
        <v>100</v>
      </c>
      <c r="N133" s="6"/>
      <c r="O133" s="4" t="s">
        <v>323</v>
      </c>
      <c r="P133" s="72" t="s">
        <v>167</v>
      </c>
      <c r="Q133" s="62" t="s">
        <v>202</v>
      </c>
      <c r="R133" s="39"/>
      <c r="S133" s="53"/>
    </row>
    <row r="134" spans="2:19" ht="60" x14ac:dyDescent="0.3">
      <c r="B134" s="5"/>
      <c r="C134" s="50" t="s">
        <v>212</v>
      </c>
      <c r="D134" s="122">
        <f t="shared" si="38"/>
        <v>0.26100000000000001</v>
      </c>
      <c r="E134" s="136">
        <v>0.26100000000000001</v>
      </c>
      <c r="F134" s="136"/>
      <c r="G134" s="122">
        <f t="shared" si="39"/>
        <v>0.26100000000000001</v>
      </c>
      <c r="H134" s="136">
        <v>0.26100000000000001</v>
      </c>
      <c r="I134" s="136"/>
      <c r="J134" s="122">
        <f t="shared" si="40"/>
        <v>0.26100000000000001</v>
      </c>
      <c r="K134" s="136">
        <v>0.26100000000000001</v>
      </c>
      <c r="L134" s="125"/>
      <c r="M134" s="95">
        <f t="shared" si="26"/>
        <v>100.00000000000001</v>
      </c>
      <c r="N134" s="95"/>
      <c r="O134" s="5" t="s">
        <v>267</v>
      </c>
      <c r="P134" s="75" t="s">
        <v>201</v>
      </c>
      <c r="Q134" s="62" t="s">
        <v>213</v>
      </c>
      <c r="R134" s="39"/>
      <c r="S134" s="53"/>
    </row>
    <row r="135" spans="2:19" ht="61.8" x14ac:dyDescent="0.25">
      <c r="B135" s="5"/>
      <c r="C135" s="106" t="s">
        <v>337</v>
      </c>
      <c r="D135" s="122">
        <f t="shared" si="38"/>
        <v>50</v>
      </c>
      <c r="E135" s="124">
        <v>50</v>
      </c>
      <c r="F135" s="124"/>
      <c r="G135" s="122">
        <f t="shared" si="39"/>
        <v>151.69999000000001</v>
      </c>
      <c r="H135" s="124">
        <v>151.69999000000001</v>
      </c>
      <c r="I135" s="124"/>
      <c r="J135" s="122">
        <f t="shared" si="40"/>
        <v>22.697610000000001</v>
      </c>
      <c r="K135" s="124">
        <v>22.697610000000001</v>
      </c>
      <c r="L135" s="135"/>
      <c r="M135" s="95">
        <f t="shared" si="26"/>
        <v>45.395220000000002</v>
      </c>
      <c r="N135" s="95">
        <v>50</v>
      </c>
      <c r="O135" s="5" t="s">
        <v>336</v>
      </c>
      <c r="P135" s="75" t="s">
        <v>215</v>
      </c>
      <c r="Q135" s="65" t="s">
        <v>214</v>
      </c>
      <c r="R135" s="39"/>
      <c r="S135" s="53"/>
    </row>
    <row r="136" spans="2:19" ht="48" x14ac:dyDescent="0.25">
      <c r="B136" s="5"/>
      <c r="C136" s="105" t="s">
        <v>338</v>
      </c>
      <c r="D136" s="122">
        <f t="shared" si="38"/>
        <v>5</v>
      </c>
      <c r="E136" s="124">
        <v>5</v>
      </c>
      <c r="F136" s="124"/>
      <c r="G136" s="122">
        <f t="shared" si="39"/>
        <v>70</v>
      </c>
      <c r="H136" s="124">
        <v>70</v>
      </c>
      <c r="I136" s="124"/>
      <c r="J136" s="122">
        <f t="shared" si="40"/>
        <v>0</v>
      </c>
      <c r="K136" s="124"/>
      <c r="L136" s="125"/>
      <c r="M136" s="95">
        <f t="shared" si="26"/>
        <v>0</v>
      </c>
      <c r="N136" s="95"/>
      <c r="O136" s="5" t="s">
        <v>263</v>
      </c>
      <c r="P136" s="75" t="s">
        <v>240</v>
      </c>
      <c r="Q136" s="144" t="s">
        <v>299</v>
      </c>
      <c r="R136" s="39"/>
      <c r="S136" s="53"/>
    </row>
    <row r="137" spans="2:19" ht="24" x14ac:dyDescent="0.25">
      <c r="B137" s="5"/>
      <c r="C137" s="11" t="s">
        <v>300</v>
      </c>
      <c r="D137" s="122">
        <f t="shared" si="38"/>
        <v>0.90078999999999998</v>
      </c>
      <c r="E137" s="124"/>
      <c r="F137" s="124">
        <v>0.90078999999999998</v>
      </c>
      <c r="G137" s="122">
        <f t="shared" si="39"/>
        <v>0</v>
      </c>
      <c r="H137" s="124"/>
      <c r="I137" s="124"/>
      <c r="J137" s="122">
        <f t="shared" si="40"/>
        <v>0</v>
      </c>
      <c r="K137" s="124"/>
      <c r="L137" s="125"/>
      <c r="M137" s="95">
        <f t="shared" si="26"/>
        <v>0</v>
      </c>
      <c r="N137" s="95"/>
      <c r="O137" s="85"/>
      <c r="P137" s="75"/>
      <c r="Q137" s="56"/>
      <c r="R137" s="39"/>
      <c r="S137" s="53"/>
    </row>
    <row r="138" spans="2:19" ht="13.8" x14ac:dyDescent="0.3">
      <c r="B138" s="5"/>
      <c r="C138" s="47"/>
      <c r="D138" s="122"/>
      <c r="E138" s="125">
        <v>1.7600000000000001E-3</v>
      </c>
      <c r="F138" s="125"/>
      <c r="G138" s="122"/>
      <c r="H138" s="125"/>
      <c r="I138" s="125"/>
      <c r="J138" s="122"/>
      <c r="K138" s="125"/>
      <c r="L138" s="125"/>
      <c r="M138" s="95"/>
      <c r="N138" s="95"/>
      <c r="O138" s="85"/>
      <c r="P138" s="86"/>
      <c r="Q138" s="56"/>
      <c r="R138" s="39"/>
      <c r="S138" s="53"/>
    </row>
    <row r="139" spans="2:19" x14ac:dyDescent="0.3">
      <c r="B139" s="7"/>
      <c r="C139" s="1" t="s">
        <v>14</v>
      </c>
      <c r="D139" s="122">
        <f t="shared" si="38"/>
        <v>642.66026999999997</v>
      </c>
      <c r="E139" s="124">
        <f>SUM(E128:E138)</f>
        <v>563.34100000000001</v>
      </c>
      <c r="F139" s="124">
        <f>SUM(F128:F137)</f>
        <v>79.319270000000003</v>
      </c>
      <c r="G139" s="122">
        <f t="shared" si="39"/>
        <v>1585.6296499999999</v>
      </c>
      <c r="H139" s="124">
        <f>SUM(H128:H137)</f>
        <v>945.70164999999997</v>
      </c>
      <c r="I139" s="124">
        <f>SUM(I128:I137)</f>
        <v>639.928</v>
      </c>
      <c r="J139" s="122">
        <f t="shared" si="40"/>
        <v>163.51651999999999</v>
      </c>
      <c r="K139" s="124">
        <f>SUM(K128:K137)</f>
        <v>130.11569999999998</v>
      </c>
      <c r="L139" s="124">
        <f>SUM(L128:L137)</f>
        <v>33.400820000000003</v>
      </c>
      <c r="M139" s="95">
        <f t="shared" ref="M139:M164" si="46">J139/D139%</f>
        <v>25.443695157940912</v>
      </c>
      <c r="N139" s="95"/>
      <c r="O139" s="5"/>
      <c r="P139" s="73"/>
      <c r="Q139" s="63"/>
      <c r="R139" s="40"/>
      <c r="S139" s="53"/>
    </row>
    <row r="140" spans="2:19" ht="84" x14ac:dyDescent="0.3">
      <c r="B140" s="7" t="s">
        <v>58</v>
      </c>
      <c r="C140" s="1" t="s">
        <v>59</v>
      </c>
      <c r="D140" s="122"/>
      <c r="E140" s="120"/>
      <c r="F140" s="120"/>
      <c r="G140" s="122"/>
      <c r="H140" s="122"/>
      <c r="I140" s="123"/>
      <c r="J140" s="122"/>
      <c r="K140" s="122"/>
      <c r="L140" s="122"/>
      <c r="M140" s="95"/>
      <c r="N140" s="95"/>
      <c r="O140" s="4"/>
      <c r="P140" s="72"/>
      <c r="Q140" s="62"/>
      <c r="R140" s="39"/>
      <c r="S140" s="53"/>
    </row>
    <row r="141" spans="2:19" ht="48" x14ac:dyDescent="0.25">
      <c r="B141" s="5"/>
      <c r="C141" s="89" t="s">
        <v>301</v>
      </c>
      <c r="D141" s="122">
        <f t="shared" si="38"/>
        <v>57.096229999999998</v>
      </c>
      <c r="E141" s="122"/>
      <c r="F141" s="122">
        <f t="shared" ref="F141" si="47">G141+H141</f>
        <v>57.096229999999998</v>
      </c>
      <c r="G141" s="122">
        <f t="shared" si="39"/>
        <v>57.096229999999998</v>
      </c>
      <c r="H141" s="122"/>
      <c r="I141" s="125">
        <v>57.096229999999998</v>
      </c>
      <c r="J141" s="122">
        <f t="shared" si="40"/>
        <v>57.096229999999998</v>
      </c>
      <c r="K141" s="125"/>
      <c r="L141" s="125">
        <f>55.89329+1.20294</f>
        <v>57.096229999999998</v>
      </c>
      <c r="M141" s="95">
        <f t="shared" si="46"/>
        <v>99.999999999999986</v>
      </c>
      <c r="N141" s="95"/>
      <c r="O141" s="31" t="s">
        <v>124</v>
      </c>
      <c r="P141" s="82" t="s">
        <v>125</v>
      </c>
      <c r="Q141" s="104" t="s">
        <v>126</v>
      </c>
      <c r="R141" s="39"/>
      <c r="S141" s="53"/>
    </row>
    <row r="142" spans="2:19" ht="48" x14ac:dyDescent="0.25">
      <c r="B142" s="5"/>
      <c r="C142" s="89" t="s">
        <v>301</v>
      </c>
      <c r="D142" s="122">
        <f t="shared" si="38"/>
        <v>171.31806</v>
      </c>
      <c r="E142" s="122"/>
      <c r="F142" s="124">
        <v>171.31806</v>
      </c>
      <c r="G142" s="122">
        <f t="shared" si="39"/>
        <v>460.46677</v>
      </c>
      <c r="H142" s="122"/>
      <c r="I142" s="124">
        <v>460.46677</v>
      </c>
      <c r="J142" s="122">
        <f t="shared" si="40"/>
        <v>93.008319999999998</v>
      </c>
      <c r="K142" s="125"/>
      <c r="L142" s="125">
        <f>60.58773+32.42059</f>
        <v>93.008319999999998</v>
      </c>
      <c r="M142" s="95">
        <f t="shared" si="46"/>
        <v>54.289851285964829</v>
      </c>
      <c r="N142" s="95"/>
      <c r="O142" s="85" t="s">
        <v>324</v>
      </c>
      <c r="P142" s="86" t="s">
        <v>127</v>
      </c>
      <c r="Q142" s="104" t="s">
        <v>126</v>
      </c>
      <c r="R142" s="39"/>
      <c r="S142" s="53"/>
    </row>
    <row r="143" spans="2:19" ht="12" x14ac:dyDescent="0.25">
      <c r="B143" s="5"/>
      <c r="C143" s="11"/>
      <c r="D143" s="122">
        <f t="shared" si="38"/>
        <v>1.2029399999999999</v>
      </c>
      <c r="E143" s="124"/>
      <c r="F143" s="124">
        <v>1.2029399999999999</v>
      </c>
      <c r="G143" s="122">
        <f t="shared" si="39"/>
        <v>0</v>
      </c>
      <c r="H143" s="141"/>
      <c r="I143" s="124"/>
      <c r="J143" s="122">
        <f t="shared" si="40"/>
        <v>0</v>
      </c>
      <c r="K143" s="125"/>
      <c r="L143" s="124"/>
      <c r="M143" s="95">
        <f t="shared" si="46"/>
        <v>0</v>
      </c>
      <c r="N143" s="95"/>
      <c r="O143" s="76"/>
      <c r="P143" s="77"/>
      <c r="Q143" s="78"/>
      <c r="R143" s="40"/>
      <c r="S143" s="53"/>
    </row>
    <row r="144" spans="2:19" x14ac:dyDescent="0.3">
      <c r="B144" s="7"/>
      <c r="C144" s="1" t="s">
        <v>14</v>
      </c>
      <c r="D144" s="122">
        <f t="shared" si="38"/>
        <v>229.61723000000001</v>
      </c>
      <c r="E144" s="122">
        <f>SUM(E141:E143)</f>
        <v>0</v>
      </c>
      <c r="F144" s="122">
        <f>SUM(F141:F143)</f>
        <v>229.61723000000001</v>
      </c>
      <c r="G144" s="122">
        <f t="shared" si="39"/>
        <v>517.56299999999999</v>
      </c>
      <c r="H144" s="122">
        <f>SUM(H141:H143)</f>
        <v>0</v>
      </c>
      <c r="I144" s="122">
        <f>SUM(I141:I143)</f>
        <v>517.56299999999999</v>
      </c>
      <c r="J144" s="122">
        <f t="shared" si="40"/>
        <v>150.10454999999999</v>
      </c>
      <c r="K144" s="122">
        <f>SUM(K141:K143)</f>
        <v>0</v>
      </c>
      <c r="L144" s="122">
        <f>SUM(L141:L143)</f>
        <v>150.10454999999999</v>
      </c>
      <c r="M144" s="95">
        <f t="shared" si="46"/>
        <v>65.371640447016958</v>
      </c>
      <c r="N144" s="95"/>
      <c r="O144" s="5"/>
      <c r="P144" s="73"/>
      <c r="Q144" s="63"/>
      <c r="R144" s="39"/>
      <c r="S144" s="53"/>
    </row>
    <row r="145" spans="2:19" ht="60" x14ac:dyDescent="0.3">
      <c r="B145" s="7" t="s">
        <v>60</v>
      </c>
      <c r="C145" s="1" t="s">
        <v>61</v>
      </c>
      <c r="D145" s="122"/>
      <c r="E145" s="120"/>
      <c r="F145" s="120"/>
      <c r="G145" s="122"/>
      <c r="H145" s="122"/>
      <c r="I145" s="123"/>
      <c r="J145" s="122"/>
      <c r="K145" s="122"/>
      <c r="L145" s="122"/>
      <c r="M145" s="95"/>
      <c r="N145" s="95"/>
      <c r="O145" s="4"/>
      <c r="P145" s="72"/>
      <c r="Q145" s="62"/>
      <c r="R145" s="39"/>
      <c r="S145" s="53"/>
    </row>
    <row r="146" spans="2:19" ht="60" x14ac:dyDescent="0.25">
      <c r="B146" s="5"/>
      <c r="C146" s="21" t="s">
        <v>156</v>
      </c>
      <c r="D146" s="122">
        <f t="shared" ref="D146:E169" si="48">E146+F146</f>
        <v>7.8682400000000001</v>
      </c>
      <c r="E146" s="132">
        <v>7.8682400000000001</v>
      </c>
      <c r="F146" s="132"/>
      <c r="G146" s="122">
        <f t="shared" ref="G146:G169" si="49">H146+I146</f>
        <v>7.8682400000000001</v>
      </c>
      <c r="H146" s="132">
        <v>7.8682400000000001</v>
      </c>
      <c r="I146" s="127"/>
      <c r="J146" s="122">
        <f t="shared" ref="J146:J169" si="50">K146+L146</f>
        <v>7.8682400000000001</v>
      </c>
      <c r="K146" s="132">
        <v>7.8682400000000001</v>
      </c>
      <c r="L146" s="125"/>
      <c r="M146" s="95">
        <f t="shared" si="46"/>
        <v>100</v>
      </c>
      <c r="N146" s="112"/>
      <c r="O146" s="85" t="s">
        <v>325</v>
      </c>
      <c r="P146" s="86" t="s">
        <v>154</v>
      </c>
      <c r="Q146" s="104" t="s">
        <v>155</v>
      </c>
      <c r="R146" s="83"/>
      <c r="S146" s="53"/>
    </row>
    <row r="147" spans="2:19" ht="48" x14ac:dyDescent="0.25">
      <c r="B147" s="5"/>
      <c r="C147" s="89" t="s">
        <v>358</v>
      </c>
      <c r="D147" s="122">
        <f t="shared" si="48"/>
        <v>12.754799999999999</v>
      </c>
      <c r="E147" s="125">
        <v>12.754799999999999</v>
      </c>
      <c r="F147" s="125"/>
      <c r="G147" s="122">
        <f t="shared" si="49"/>
        <v>12.754799999999999</v>
      </c>
      <c r="H147" s="125">
        <v>12.754799999999999</v>
      </c>
      <c r="I147" s="122"/>
      <c r="J147" s="122">
        <f t="shared" si="50"/>
        <v>12.754099999999999</v>
      </c>
      <c r="K147" s="125">
        <v>12.754099999999999</v>
      </c>
      <c r="L147" s="125"/>
      <c r="M147" s="95">
        <f t="shared" si="46"/>
        <v>99.99451187004108</v>
      </c>
      <c r="N147" s="95"/>
      <c r="O147" s="93" t="s">
        <v>78</v>
      </c>
      <c r="P147" s="53" t="s">
        <v>37</v>
      </c>
      <c r="Q147" s="93" t="s">
        <v>75</v>
      </c>
      <c r="R147" s="53"/>
      <c r="S147" s="53"/>
    </row>
    <row r="148" spans="2:19" ht="60" x14ac:dyDescent="0.25">
      <c r="B148" s="5"/>
      <c r="C148" s="89" t="s">
        <v>157</v>
      </c>
      <c r="D148" s="122">
        <f t="shared" si="48"/>
        <v>86.958629999999999</v>
      </c>
      <c r="E148" s="125">
        <v>86.958629999999999</v>
      </c>
      <c r="F148" s="125"/>
      <c r="G148" s="122">
        <f t="shared" si="49"/>
        <v>86.958629999999999</v>
      </c>
      <c r="H148" s="125">
        <v>86.958629999999999</v>
      </c>
      <c r="I148" s="122"/>
      <c r="J148" s="122">
        <f t="shared" si="50"/>
        <v>86.958629999999999</v>
      </c>
      <c r="K148" s="125">
        <f>11.97846+74.98017</f>
        <v>86.958629999999999</v>
      </c>
      <c r="L148" s="125"/>
      <c r="M148" s="95">
        <f t="shared" si="46"/>
        <v>100</v>
      </c>
      <c r="N148" s="95">
        <v>100</v>
      </c>
      <c r="O148" s="93" t="s">
        <v>158</v>
      </c>
      <c r="P148" s="53">
        <v>141</v>
      </c>
      <c r="Q148" s="104" t="s">
        <v>159</v>
      </c>
      <c r="R148" s="53"/>
      <c r="S148" s="53"/>
    </row>
    <row r="149" spans="2:19" ht="60" x14ac:dyDescent="0.25">
      <c r="B149" s="5"/>
      <c r="C149" s="89" t="s">
        <v>161</v>
      </c>
      <c r="D149" s="122">
        <f t="shared" si="48"/>
        <v>86.510480000000001</v>
      </c>
      <c r="E149" s="122">
        <v>86.510480000000001</v>
      </c>
      <c r="F149" s="122"/>
      <c r="G149" s="122">
        <f t="shared" si="49"/>
        <v>86.510480000000001</v>
      </c>
      <c r="H149" s="122">
        <v>86.510480000000001</v>
      </c>
      <c r="I149" s="127"/>
      <c r="J149" s="122">
        <f t="shared" si="50"/>
        <v>86.510480000000001</v>
      </c>
      <c r="K149" s="125">
        <v>86.510480000000001</v>
      </c>
      <c r="L149" s="125"/>
      <c r="M149" s="95">
        <f t="shared" si="46"/>
        <v>100</v>
      </c>
      <c r="N149" s="95">
        <v>100</v>
      </c>
      <c r="O149" s="93" t="s">
        <v>158</v>
      </c>
      <c r="P149" s="53" t="s">
        <v>160</v>
      </c>
      <c r="Q149" s="104" t="s">
        <v>159</v>
      </c>
      <c r="R149" s="39"/>
      <c r="S149" s="53"/>
    </row>
    <row r="150" spans="2:19" ht="72" x14ac:dyDescent="0.25">
      <c r="B150" s="5"/>
      <c r="C150" s="50" t="s">
        <v>219</v>
      </c>
      <c r="D150" s="122">
        <f t="shared" si="48"/>
        <v>60.15128</v>
      </c>
      <c r="E150" s="125">
        <v>60.15128</v>
      </c>
      <c r="F150" s="125"/>
      <c r="G150" s="122">
        <f t="shared" si="49"/>
        <v>60.15128</v>
      </c>
      <c r="H150" s="125">
        <v>60.15128</v>
      </c>
      <c r="I150" s="127"/>
      <c r="J150" s="122">
        <f t="shared" si="50"/>
        <v>57.019379999999998</v>
      </c>
      <c r="K150" s="125">
        <v>57.019379999999998</v>
      </c>
      <c r="L150" s="125"/>
      <c r="M150" s="95">
        <f t="shared" si="46"/>
        <v>94.793294506783567</v>
      </c>
      <c r="N150" s="95">
        <v>100</v>
      </c>
      <c r="O150" s="85" t="s">
        <v>326</v>
      </c>
      <c r="P150" s="84" t="s">
        <v>220</v>
      </c>
      <c r="Q150" s="88" t="s">
        <v>221</v>
      </c>
      <c r="R150" s="39"/>
      <c r="S150" s="53"/>
    </row>
    <row r="151" spans="2:19" ht="60" x14ac:dyDescent="0.25">
      <c r="B151" s="39"/>
      <c r="C151" s="50" t="s">
        <v>222</v>
      </c>
      <c r="D151" s="122">
        <f t="shared" si="48"/>
        <v>54.356020000000001</v>
      </c>
      <c r="E151" s="142">
        <v>54.356020000000001</v>
      </c>
      <c r="F151" s="142"/>
      <c r="G151" s="122">
        <f t="shared" si="49"/>
        <v>54.356020000000001</v>
      </c>
      <c r="H151" s="142">
        <v>54.356020000000001</v>
      </c>
      <c r="I151" s="142"/>
      <c r="J151" s="122">
        <f t="shared" si="50"/>
        <v>51.540059999999997</v>
      </c>
      <c r="K151" s="142">
        <v>51.540059999999997</v>
      </c>
      <c r="L151" s="142"/>
      <c r="M151" s="95">
        <f t="shared" si="46"/>
        <v>94.81941466648955</v>
      </c>
      <c r="N151" s="95">
        <v>100</v>
      </c>
      <c r="O151" s="85" t="s">
        <v>326</v>
      </c>
      <c r="P151" s="73" t="s">
        <v>223</v>
      </c>
      <c r="Q151" s="88" t="s">
        <v>221</v>
      </c>
      <c r="R151" s="39"/>
      <c r="S151" s="53"/>
    </row>
    <row r="152" spans="2:19" ht="48" x14ac:dyDescent="0.25">
      <c r="B152" s="39"/>
      <c r="C152" s="50" t="s">
        <v>224</v>
      </c>
      <c r="D152" s="122">
        <f t="shared" si="48"/>
        <v>98.320999999999998</v>
      </c>
      <c r="E152" s="142">
        <v>98.320999999999998</v>
      </c>
      <c r="F152" s="142"/>
      <c r="G152" s="122">
        <f t="shared" si="49"/>
        <v>98.320999999999998</v>
      </c>
      <c r="H152" s="142">
        <v>98.320999999999998</v>
      </c>
      <c r="I152" s="142"/>
      <c r="J152" s="122">
        <f t="shared" si="50"/>
        <v>91.211960000000005</v>
      </c>
      <c r="K152" s="142">
        <v>91.211960000000005</v>
      </c>
      <c r="L152" s="142"/>
      <c r="M152" s="95">
        <f t="shared" si="46"/>
        <v>92.769560927980805</v>
      </c>
      <c r="N152" s="95">
        <v>100</v>
      </c>
      <c r="O152" s="39" t="s">
        <v>327</v>
      </c>
      <c r="P152" s="81" t="s">
        <v>225</v>
      </c>
      <c r="Q152" s="59" t="s">
        <v>226</v>
      </c>
      <c r="R152" s="39"/>
      <c r="S152" s="53"/>
    </row>
    <row r="153" spans="2:19" ht="96" x14ac:dyDescent="0.25">
      <c r="B153" s="39"/>
      <c r="C153" s="106" t="s">
        <v>359</v>
      </c>
      <c r="D153" s="122">
        <f t="shared" si="48"/>
        <v>50</v>
      </c>
      <c r="E153" s="142">
        <v>50</v>
      </c>
      <c r="F153" s="142"/>
      <c r="G153" s="122">
        <f t="shared" si="49"/>
        <v>92.216999999999999</v>
      </c>
      <c r="H153" s="142">
        <v>92.216999999999999</v>
      </c>
      <c r="I153" s="142"/>
      <c r="J153" s="122">
        <f t="shared" si="50"/>
        <v>0</v>
      </c>
      <c r="K153" s="142"/>
      <c r="L153" s="142"/>
      <c r="M153" s="95">
        <f t="shared" si="46"/>
        <v>0</v>
      </c>
      <c r="N153" s="95">
        <v>100</v>
      </c>
      <c r="O153" s="39" t="s">
        <v>339</v>
      </c>
      <c r="P153" s="81" t="s">
        <v>245</v>
      </c>
      <c r="Q153" s="56"/>
      <c r="R153" s="39"/>
      <c r="S153" s="108" t="s">
        <v>363</v>
      </c>
    </row>
    <row r="154" spans="2:19" x14ac:dyDescent="0.3">
      <c r="B154" s="39"/>
      <c r="C154" s="48"/>
      <c r="D154" s="122">
        <f t="shared" ref="D154" si="51">E154+F154</f>
        <v>52.201549999999997</v>
      </c>
      <c r="E154" s="142">
        <v>52.201549999999997</v>
      </c>
      <c r="F154" s="142"/>
      <c r="G154" s="122">
        <f t="shared" ref="G154" si="52">H154+I154</f>
        <v>0</v>
      </c>
      <c r="H154" s="142"/>
      <c r="I154" s="142"/>
      <c r="J154" s="122">
        <f t="shared" ref="J154" si="53">K154+L154</f>
        <v>0</v>
      </c>
      <c r="K154" s="142"/>
      <c r="L154" s="142"/>
      <c r="M154" s="95">
        <f t="shared" si="46"/>
        <v>0</v>
      </c>
      <c r="N154" s="95"/>
      <c r="O154" s="39"/>
      <c r="P154" s="81"/>
      <c r="Q154" s="32"/>
      <c r="R154" s="39"/>
      <c r="S154" s="53"/>
    </row>
    <row r="155" spans="2:19" x14ac:dyDescent="0.3">
      <c r="B155" s="7"/>
      <c r="C155" s="1" t="s">
        <v>14</v>
      </c>
      <c r="D155" s="122">
        <f t="shared" si="48"/>
        <v>509.12199999999996</v>
      </c>
      <c r="E155" s="122">
        <f>SUM(E146:E154)</f>
        <v>509.12199999999996</v>
      </c>
      <c r="F155" s="122">
        <f>SUM(F146:F153)</f>
        <v>0</v>
      </c>
      <c r="G155" s="122">
        <f t="shared" si="49"/>
        <v>499.13744999999994</v>
      </c>
      <c r="H155" s="122">
        <f>SUM(H146:H153)</f>
        <v>499.13744999999994</v>
      </c>
      <c r="I155" s="122">
        <f>SUM(I146:I153)</f>
        <v>0</v>
      </c>
      <c r="J155" s="122">
        <f t="shared" si="50"/>
        <v>393.86284999999998</v>
      </c>
      <c r="K155" s="122">
        <f>SUM(K146:K153)</f>
        <v>393.86284999999998</v>
      </c>
      <c r="L155" s="122">
        <f>SUM(L146:L153)</f>
        <v>0</v>
      </c>
      <c r="M155" s="95">
        <f t="shared" si="46"/>
        <v>77.361192405749506</v>
      </c>
      <c r="N155" s="95"/>
      <c r="O155" s="5"/>
      <c r="P155" s="81"/>
      <c r="Q155" s="63"/>
      <c r="R155" s="40"/>
      <c r="S155" s="53"/>
    </row>
    <row r="156" spans="2:19" ht="48" customHeight="1" x14ac:dyDescent="0.3">
      <c r="B156" s="7" t="s">
        <v>62</v>
      </c>
      <c r="C156" s="1" t="s">
        <v>63</v>
      </c>
      <c r="D156" s="122"/>
      <c r="E156" s="122"/>
      <c r="F156" s="122"/>
      <c r="G156" s="122"/>
      <c r="H156" s="122"/>
      <c r="I156" s="122"/>
      <c r="J156" s="122"/>
      <c r="K156" s="122"/>
      <c r="L156" s="122"/>
      <c r="M156" s="95"/>
      <c r="N156" s="95"/>
      <c r="O156" s="5"/>
      <c r="P156" s="81"/>
      <c r="Q156" s="63"/>
      <c r="R156" s="40"/>
      <c r="S156" s="53"/>
    </row>
    <row r="157" spans="2:19" ht="60" x14ac:dyDescent="0.25">
      <c r="B157" s="7" t="s">
        <v>30</v>
      </c>
      <c r="C157" s="89" t="s">
        <v>72</v>
      </c>
      <c r="D157" s="122">
        <f>E157+F157</f>
        <v>12.74934</v>
      </c>
      <c r="E157" s="122">
        <v>12.74934</v>
      </c>
      <c r="F157" s="122"/>
      <c r="G157" s="122">
        <f>H157+I157</f>
        <v>12.74934</v>
      </c>
      <c r="H157" s="122">
        <v>12.74934</v>
      </c>
      <c r="I157" s="122"/>
      <c r="J157" s="122">
        <f>K157+L157</f>
        <v>12.74934</v>
      </c>
      <c r="K157" s="122">
        <v>12.74934</v>
      </c>
      <c r="L157" s="122"/>
      <c r="M157" s="95">
        <f t="shared" si="46"/>
        <v>100</v>
      </c>
      <c r="N157" s="95">
        <v>100</v>
      </c>
      <c r="O157" s="5" t="s">
        <v>328</v>
      </c>
      <c r="P157" s="82" t="s">
        <v>74</v>
      </c>
      <c r="Q157" s="104" t="s">
        <v>73</v>
      </c>
      <c r="R157" s="40"/>
      <c r="S157" s="53"/>
    </row>
    <row r="158" spans="2:19" ht="48" x14ac:dyDescent="0.25">
      <c r="B158" s="7"/>
      <c r="C158" s="50" t="s">
        <v>185</v>
      </c>
      <c r="D158" s="122">
        <f>E158+F158</f>
        <v>165.24296000000001</v>
      </c>
      <c r="E158" s="122">
        <v>165.24296000000001</v>
      </c>
      <c r="F158" s="122"/>
      <c r="G158" s="122">
        <f>H158+I158</f>
        <v>165.24296000000001</v>
      </c>
      <c r="H158" s="122">
        <v>165.24296000000001</v>
      </c>
      <c r="I158" s="122"/>
      <c r="J158" s="122">
        <f>K158+L158</f>
        <v>164.50629000000001</v>
      </c>
      <c r="K158" s="122">
        <v>164.50629000000001</v>
      </c>
      <c r="L158" s="122"/>
      <c r="M158" s="95">
        <f t="shared" si="46"/>
        <v>99.554189782124453</v>
      </c>
      <c r="N158" s="95">
        <v>100</v>
      </c>
      <c r="O158" s="5" t="s">
        <v>329</v>
      </c>
      <c r="P158" s="82" t="s">
        <v>187</v>
      </c>
      <c r="Q158" s="88" t="s">
        <v>186</v>
      </c>
      <c r="R158" s="40"/>
      <c r="S158" s="53"/>
    </row>
    <row r="159" spans="2:19" ht="60" x14ac:dyDescent="0.25">
      <c r="B159" s="7" t="s">
        <v>302</v>
      </c>
      <c r="C159" s="50" t="s">
        <v>188</v>
      </c>
      <c r="D159" s="122">
        <f>E159+F159</f>
        <v>0.81655999999999995</v>
      </c>
      <c r="E159" s="122">
        <v>0.81655999999999995</v>
      </c>
      <c r="F159" s="122"/>
      <c r="G159" s="122">
        <f>H159+I159</f>
        <v>0.81655999999999995</v>
      </c>
      <c r="H159" s="122">
        <v>0.81655999999999995</v>
      </c>
      <c r="I159" s="122"/>
      <c r="J159" s="122">
        <f>K159+L159</f>
        <v>0.81655999999999995</v>
      </c>
      <c r="K159" s="122">
        <v>0.81655999999999995</v>
      </c>
      <c r="L159" s="122"/>
      <c r="M159" s="95">
        <f t="shared" si="46"/>
        <v>99.999999999999986</v>
      </c>
      <c r="N159" s="95"/>
      <c r="O159" s="5" t="s">
        <v>330</v>
      </c>
      <c r="P159" s="82" t="s">
        <v>189</v>
      </c>
      <c r="Q159" s="88" t="s">
        <v>190</v>
      </c>
      <c r="R159" s="40"/>
      <c r="S159" s="53"/>
    </row>
    <row r="160" spans="2:19" ht="48" x14ac:dyDescent="0.3">
      <c r="B160" s="7"/>
      <c r="C160" s="89" t="s">
        <v>203</v>
      </c>
      <c r="D160" s="122">
        <f t="shared" ref="D160:D161" si="54">E160+F160</f>
        <v>50</v>
      </c>
      <c r="E160" s="122">
        <v>50</v>
      </c>
      <c r="F160" s="122"/>
      <c r="G160" s="122">
        <f t="shared" ref="G160" si="55">H160+I160</f>
        <v>252.83699999999999</v>
      </c>
      <c r="H160" s="122">
        <v>252.83699999999999</v>
      </c>
      <c r="I160" s="122"/>
      <c r="J160" s="122">
        <f t="shared" ref="J160" si="56">K160+L160</f>
        <v>50</v>
      </c>
      <c r="K160" s="122">
        <v>50</v>
      </c>
      <c r="L160" s="122"/>
      <c r="M160" s="95">
        <f t="shared" si="46"/>
        <v>100</v>
      </c>
      <c r="N160" s="95">
        <v>20</v>
      </c>
      <c r="O160" s="5" t="s">
        <v>331</v>
      </c>
      <c r="P160" s="82" t="s">
        <v>204</v>
      </c>
      <c r="Q160" s="54" t="s">
        <v>205</v>
      </c>
      <c r="R160" s="40"/>
      <c r="S160" s="53"/>
    </row>
    <row r="161" spans="2:19" x14ac:dyDescent="0.3">
      <c r="B161" s="7"/>
      <c r="C161" s="43"/>
      <c r="D161" s="122">
        <f t="shared" si="54"/>
        <v>1.06E-3</v>
      </c>
      <c r="E161" s="122">
        <v>1.06E-3</v>
      </c>
      <c r="F161" s="122"/>
      <c r="G161" s="122"/>
      <c r="H161" s="122"/>
      <c r="I161" s="122"/>
      <c r="J161" s="122"/>
      <c r="K161" s="122"/>
      <c r="L161" s="122"/>
      <c r="M161" s="95">
        <f t="shared" si="46"/>
        <v>0</v>
      </c>
      <c r="N161" s="95"/>
      <c r="O161" s="5"/>
      <c r="P161" s="82"/>
      <c r="Q161" s="54"/>
      <c r="R161" s="40"/>
      <c r="S161" s="53"/>
    </row>
    <row r="162" spans="2:19" ht="17.25" customHeight="1" x14ac:dyDescent="0.3">
      <c r="B162" s="7"/>
      <c r="C162" s="1" t="s">
        <v>14</v>
      </c>
      <c r="D162" s="122">
        <f>E162+F162</f>
        <v>228.80886000000001</v>
      </c>
      <c r="E162" s="122">
        <f>SUM(E157:E160)</f>
        <v>228.80886000000001</v>
      </c>
      <c r="F162" s="122">
        <f>SUM(F157:F160)</f>
        <v>0</v>
      </c>
      <c r="G162" s="122">
        <f>H162+I162</f>
        <v>431.64585999999997</v>
      </c>
      <c r="H162" s="122">
        <f>SUM(H157:H160)</f>
        <v>431.64585999999997</v>
      </c>
      <c r="I162" s="122">
        <f>SUM(I157:I160)</f>
        <v>0</v>
      </c>
      <c r="J162" s="122">
        <f>K162+L162</f>
        <v>228.07219000000001</v>
      </c>
      <c r="K162" s="122">
        <f>SUM(K157:K160)</f>
        <v>228.07219000000001</v>
      </c>
      <c r="L162" s="122">
        <f>SUM(L157:L160)</f>
        <v>0</v>
      </c>
      <c r="M162" s="95">
        <f t="shared" si="46"/>
        <v>99.678041313609967</v>
      </c>
      <c r="N162" s="95"/>
      <c r="O162" s="5"/>
      <c r="P162" s="73"/>
      <c r="Q162" s="63"/>
      <c r="R162" s="40"/>
      <c r="S162" s="53"/>
    </row>
    <row r="163" spans="2:19" ht="84" x14ac:dyDescent="0.3">
      <c r="B163" s="7" t="s">
        <v>64</v>
      </c>
      <c r="C163" s="1" t="s">
        <v>65</v>
      </c>
      <c r="D163" s="122"/>
      <c r="E163" s="120"/>
      <c r="F163" s="120"/>
      <c r="G163" s="122"/>
      <c r="H163" s="122"/>
      <c r="I163" s="123"/>
      <c r="J163" s="122"/>
      <c r="K163" s="122"/>
      <c r="L163" s="122"/>
      <c r="M163" s="95"/>
      <c r="N163" s="95"/>
      <c r="O163" s="4"/>
      <c r="P163" s="72"/>
      <c r="Q163" s="62"/>
      <c r="R163" s="39"/>
      <c r="S163" s="53"/>
    </row>
    <row r="164" spans="2:19" ht="48" x14ac:dyDescent="0.3">
      <c r="B164" s="7"/>
      <c r="C164" s="13" t="s">
        <v>142</v>
      </c>
      <c r="D164" s="122">
        <f t="shared" si="48"/>
        <v>1.65</v>
      </c>
      <c r="E164" s="125">
        <f>0.4312+0.011+0.1078+0.4312+0.011+0.1078+0.4312+0.011+0.1078</f>
        <v>1.65</v>
      </c>
      <c r="F164" s="123"/>
      <c r="G164" s="122">
        <f t="shared" si="49"/>
        <v>6.6</v>
      </c>
      <c r="H164" s="125">
        <v>6.6</v>
      </c>
      <c r="I164" s="122"/>
      <c r="J164" s="122">
        <f t="shared" si="50"/>
        <v>1.65</v>
      </c>
      <c r="K164" s="125">
        <f>0.4312+0.011+0.1078+0.4312+0.011+0.1078+0.4312+0.011+0.1078</f>
        <v>1.65</v>
      </c>
      <c r="L164" s="122"/>
      <c r="M164" s="95">
        <f t="shared" si="46"/>
        <v>99.999999999999986</v>
      </c>
      <c r="N164" s="95"/>
      <c r="O164" s="98"/>
      <c r="P164" s="72"/>
      <c r="Q164" s="63"/>
      <c r="R164" s="39"/>
      <c r="S164" s="53"/>
    </row>
    <row r="165" spans="2:19" ht="120" x14ac:dyDescent="0.25">
      <c r="B165" s="7"/>
      <c r="C165" s="50" t="s">
        <v>360</v>
      </c>
      <c r="D165" s="122">
        <f t="shared" si="48"/>
        <v>4.5</v>
      </c>
      <c r="E165" s="122">
        <f t="shared" si="48"/>
        <v>4.5</v>
      </c>
      <c r="F165" s="123"/>
      <c r="G165" s="122">
        <f t="shared" si="49"/>
        <v>4.5</v>
      </c>
      <c r="H165" s="125">
        <v>4.5</v>
      </c>
      <c r="I165" s="122"/>
      <c r="J165" s="122">
        <f t="shared" si="50"/>
        <v>4.5</v>
      </c>
      <c r="K165" s="125">
        <v>4.5</v>
      </c>
      <c r="L165" s="122"/>
      <c r="M165" s="95">
        <f t="shared" ref="M165:M169" si="57">J165/D165%</f>
        <v>100</v>
      </c>
      <c r="N165" s="95"/>
      <c r="O165" s="98"/>
      <c r="P165" s="102"/>
      <c r="Q165" s="65"/>
      <c r="R165" s="39"/>
      <c r="S165" s="53"/>
    </row>
    <row r="166" spans="2:19" ht="84" x14ac:dyDescent="0.25">
      <c r="B166" s="7"/>
      <c r="C166" s="50" t="s">
        <v>216</v>
      </c>
      <c r="D166" s="122">
        <f t="shared" si="48"/>
        <v>7.3133100000000004</v>
      </c>
      <c r="E166" s="122">
        <f t="shared" si="48"/>
        <v>7.3133100000000004</v>
      </c>
      <c r="F166" s="123"/>
      <c r="G166" s="122">
        <f t="shared" si="49"/>
        <v>7.3133100000000004</v>
      </c>
      <c r="H166" s="125">
        <v>7.3133100000000004</v>
      </c>
      <c r="I166" s="122"/>
      <c r="J166" s="122">
        <f t="shared" si="50"/>
        <v>7.3133100000000004</v>
      </c>
      <c r="K166" s="125">
        <v>7.3133100000000004</v>
      </c>
      <c r="L166" s="122"/>
      <c r="M166" s="95">
        <f t="shared" si="57"/>
        <v>100</v>
      </c>
      <c r="N166" s="95">
        <v>100</v>
      </c>
      <c r="O166" s="5" t="s">
        <v>332</v>
      </c>
      <c r="P166" s="72" t="s">
        <v>217</v>
      </c>
      <c r="Q166" s="56" t="s">
        <v>218</v>
      </c>
      <c r="R166" s="39"/>
      <c r="S166" s="53"/>
    </row>
    <row r="167" spans="2:19" ht="12" x14ac:dyDescent="0.25">
      <c r="B167" s="7"/>
      <c r="C167" s="11"/>
      <c r="D167" s="122">
        <f t="shared" si="48"/>
        <v>9.8790000000000003E-2</v>
      </c>
      <c r="E167" s="125">
        <v>9.8790000000000003E-2</v>
      </c>
      <c r="F167" s="123"/>
      <c r="G167" s="122"/>
      <c r="H167" s="125"/>
      <c r="I167" s="122"/>
      <c r="J167" s="122"/>
      <c r="K167" s="125"/>
      <c r="L167" s="122"/>
      <c r="M167" s="95"/>
      <c r="N167" s="95"/>
      <c r="O167" s="4"/>
      <c r="P167" s="72"/>
      <c r="Q167" s="56"/>
      <c r="R167" s="39"/>
      <c r="S167" s="53"/>
    </row>
    <row r="168" spans="2:19" x14ac:dyDescent="0.3">
      <c r="B168" s="7"/>
      <c r="C168" s="32" t="s">
        <v>303</v>
      </c>
      <c r="D168" s="122"/>
      <c r="E168" s="125"/>
      <c r="F168" s="123">
        <v>1.23E-3</v>
      </c>
      <c r="G168" s="122"/>
      <c r="H168" s="125"/>
      <c r="I168" s="122"/>
      <c r="J168" s="122"/>
      <c r="K168" s="125"/>
      <c r="L168" s="122"/>
      <c r="M168" s="95"/>
      <c r="N168" s="95"/>
      <c r="O168" s="4"/>
      <c r="P168" s="72"/>
      <c r="Q168" s="56"/>
      <c r="R168" s="39"/>
      <c r="S168" s="53"/>
    </row>
    <row r="169" spans="2:19" x14ac:dyDescent="0.3">
      <c r="B169" s="5"/>
      <c r="C169" s="1" t="s">
        <v>14</v>
      </c>
      <c r="D169" s="122">
        <f t="shared" si="48"/>
        <v>13.563329999999999</v>
      </c>
      <c r="E169" s="122">
        <f>SUM(E164:E167)</f>
        <v>13.562099999999999</v>
      </c>
      <c r="F169" s="122">
        <f>SUM(F164:F168)</f>
        <v>1.23E-3</v>
      </c>
      <c r="G169" s="122">
        <f t="shared" si="49"/>
        <v>18.413309999999999</v>
      </c>
      <c r="H169" s="122">
        <f>SUM(H164:H167)</f>
        <v>18.413309999999999</v>
      </c>
      <c r="I169" s="122">
        <f>SUM(I164:I167)</f>
        <v>0</v>
      </c>
      <c r="J169" s="122">
        <f t="shared" si="50"/>
        <v>13.46331</v>
      </c>
      <c r="K169" s="122">
        <f>SUM(K164:K167)</f>
        <v>13.46331</v>
      </c>
      <c r="L169" s="122">
        <f>SUM(L164:L167)</f>
        <v>0</v>
      </c>
      <c r="M169" s="95">
        <f t="shared" si="57"/>
        <v>99.26257047494974</v>
      </c>
      <c r="N169" s="95"/>
      <c r="O169" s="5"/>
      <c r="P169" s="73"/>
      <c r="Q169" s="63"/>
      <c r="R169" s="39"/>
      <c r="S169" s="53"/>
    </row>
    <row r="172" spans="2:19" x14ac:dyDescent="0.3">
      <c r="B172" s="33"/>
      <c r="C172" s="176"/>
      <c r="D172" s="176"/>
      <c r="E172" s="176"/>
      <c r="F172" s="176"/>
      <c r="G172" s="176"/>
      <c r="H172" s="176"/>
      <c r="I172" s="176"/>
      <c r="J172" s="176"/>
      <c r="K172" s="176"/>
      <c r="L172" s="176"/>
      <c r="M172" s="176"/>
      <c r="N172" s="176"/>
      <c r="O172" s="176"/>
      <c r="P172" s="176"/>
      <c r="Q172" s="61"/>
      <c r="R172" s="33"/>
    </row>
    <row r="173" spans="2:19" x14ac:dyDescent="0.3">
      <c r="B173" s="33"/>
      <c r="C173" s="176"/>
      <c r="D173" s="176"/>
      <c r="E173" s="176"/>
      <c r="F173" s="176"/>
      <c r="G173" s="176"/>
      <c r="H173" s="176"/>
      <c r="I173" s="176"/>
      <c r="J173" s="176"/>
      <c r="K173" s="176"/>
      <c r="L173" s="176"/>
      <c r="M173" s="176"/>
      <c r="N173" s="176"/>
      <c r="O173" s="176"/>
      <c r="P173" s="176"/>
      <c r="Q173" s="61"/>
      <c r="R173" s="33"/>
    </row>
  </sheetData>
  <mergeCells count="43">
    <mergeCell ref="O102:O107"/>
    <mergeCell ref="P102:P107"/>
    <mergeCell ref="Q102:Q107"/>
    <mergeCell ref="Q99:Q101"/>
    <mergeCell ref="P99:P101"/>
    <mergeCell ref="O99:O101"/>
    <mergeCell ref="C172:P173"/>
    <mergeCell ref="O18:O19"/>
    <mergeCell ref="P18:P19"/>
    <mergeCell ref="Q18:Q19"/>
    <mergeCell ref="R18:R19"/>
    <mergeCell ref="O26:O27"/>
    <mergeCell ref="P26:P27"/>
    <mergeCell ref="Q26:Q27"/>
    <mergeCell ref="O22:O23"/>
    <mergeCell ref="P22:P23"/>
    <mergeCell ref="Q22:Q23"/>
    <mergeCell ref="R22:R23"/>
    <mergeCell ref="M22:M23"/>
    <mergeCell ref="O47:O48"/>
    <mergeCell ref="P47:P48"/>
    <mergeCell ref="Q47:Q48"/>
    <mergeCell ref="H1:M3"/>
    <mergeCell ref="J4:M5"/>
    <mergeCell ref="K6:M6"/>
    <mergeCell ref="C7:R7"/>
    <mergeCell ref="C8:L8"/>
    <mergeCell ref="R40:R41"/>
    <mergeCell ref="M47:M48"/>
    <mergeCell ref="R47:R48"/>
    <mergeCell ref="M18:M19"/>
    <mergeCell ref="P108:P109"/>
    <mergeCell ref="Q108:Q109"/>
    <mergeCell ref="O108:O109"/>
    <mergeCell ref="M40:M41"/>
    <mergeCell ref="O40:O41"/>
    <mergeCell ref="P40:P41"/>
    <mergeCell ref="Q40:Q41"/>
    <mergeCell ref="M86:M87"/>
    <mergeCell ref="O86:O87"/>
    <mergeCell ref="P86:P87"/>
    <mergeCell ref="Q86:Q87"/>
    <mergeCell ref="R86:R87"/>
  </mergeCells>
  <pageMargins left="0" right="0" top="0" bottom="0" header="0" footer="0"/>
  <pageSetup paperSize="9"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Tamar Ustiashvili</dc:creator>
  <cp:lastModifiedBy>User</cp:lastModifiedBy>
  <cp:lastPrinted>2023-05-05T13:13:56Z</cp:lastPrinted>
  <dcterms:created xsi:type="dcterms:W3CDTF">2022-11-22T12:02:19Z</dcterms:created>
  <dcterms:modified xsi:type="dcterms:W3CDTF">2023-05-25T11:46:22Z</dcterms:modified>
</cp:coreProperties>
</file>